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4/Quarterly Stats 2024-25/"/>
    </mc:Choice>
  </mc:AlternateContent>
  <xr:revisionPtr revIDLastSave="2065" documentId="8_{D4214866-6091-4597-B533-61DFC57DD80A}" xr6:coauthVersionLast="47" xr6:coauthVersionMax="47" xr10:uidLastSave="{86051E3A-4BD4-45A6-9C6B-52AAD605B894}"/>
  <bookViews>
    <workbookView xWindow="20370" yWindow="-120" windowWidth="19440" windowHeight="14880" tabRatio="871" xr2:uid="{00000000-000D-0000-FFFF-FFFF00000000}"/>
  </bookViews>
  <sheets>
    <sheet name="Assoc 01Apr24-31Dec24" sheetId="28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28" l="1"/>
  <c r="V49" i="28" l="1"/>
  <c r="E49" i="28"/>
  <c r="E51" i="28" s="1"/>
  <c r="N47" i="28"/>
  <c r="M47" i="28"/>
  <c r="K47" i="28"/>
  <c r="L47" i="28" s="1"/>
  <c r="M45" i="28"/>
  <c r="N45" i="28" s="1"/>
  <c r="K45" i="28"/>
  <c r="L45" i="28" s="1"/>
  <c r="X43" i="28"/>
  <c r="X49" i="28" s="1"/>
  <c r="V43" i="28"/>
  <c r="U43" i="28"/>
  <c r="U49" i="28" s="1"/>
  <c r="T43" i="28"/>
  <c r="T49" i="28" s="1"/>
  <c r="S43" i="28"/>
  <c r="S49" i="28" s="1"/>
  <c r="Q43" i="28"/>
  <c r="Q49" i="28" s="1"/>
  <c r="P43" i="28"/>
  <c r="P49" i="28" s="1"/>
  <c r="I43" i="28"/>
  <c r="I49" i="28" s="1"/>
  <c r="H43" i="28"/>
  <c r="H49" i="28" s="1"/>
  <c r="F43" i="28"/>
  <c r="F49" i="28" s="1"/>
  <c r="E43" i="28"/>
  <c r="B43" i="28"/>
  <c r="B49" i="28" s="1"/>
  <c r="B51" i="28" s="1"/>
  <c r="A43" i="28"/>
  <c r="M42" i="28"/>
  <c r="N42" i="28" s="1"/>
  <c r="K42" i="28"/>
  <c r="L42" i="28" s="1"/>
  <c r="M41" i="28"/>
  <c r="N41" i="28" s="1"/>
  <c r="K41" i="28"/>
  <c r="M39" i="28"/>
  <c r="N39" i="28" s="1"/>
  <c r="K39" i="28"/>
  <c r="L39" i="28" s="1"/>
  <c r="M37" i="28"/>
  <c r="N37" i="28" s="1"/>
  <c r="K37" i="28"/>
  <c r="K49" i="28" s="1"/>
  <c r="X35" i="28"/>
  <c r="V35" i="28"/>
  <c r="U35" i="28"/>
  <c r="T35" i="28"/>
  <c r="S35" i="28"/>
  <c r="Q35" i="28"/>
  <c r="P35" i="28"/>
  <c r="I35" i="28"/>
  <c r="H35" i="28"/>
  <c r="F35" i="28"/>
  <c r="E35" i="28"/>
  <c r="B35" i="28"/>
  <c r="A35" i="28"/>
  <c r="M34" i="28"/>
  <c r="K34" i="28"/>
  <c r="L34" i="28" s="1"/>
  <c r="M33" i="28"/>
  <c r="N33" i="28" s="1"/>
  <c r="K33" i="28"/>
  <c r="L33" i="28" s="1"/>
  <c r="M32" i="28"/>
  <c r="N32" i="28" s="1"/>
  <c r="L32" i="28"/>
  <c r="K32" i="28"/>
  <c r="M31" i="28"/>
  <c r="K31" i="28"/>
  <c r="X29" i="28"/>
  <c r="V29" i="28"/>
  <c r="U29" i="28"/>
  <c r="T29" i="28"/>
  <c r="S29" i="28"/>
  <c r="Q29" i="28"/>
  <c r="I29" i="28"/>
  <c r="H29" i="28"/>
  <c r="F29" i="28"/>
  <c r="E29" i="28"/>
  <c r="B29" i="28"/>
  <c r="A29" i="28"/>
  <c r="M27" i="28"/>
  <c r="K27" i="28"/>
  <c r="M25" i="28"/>
  <c r="N25" i="28" s="1"/>
  <c r="M23" i="28"/>
  <c r="N23" i="28" s="1"/>
  <c r="K23" i="28"/>
  <c r="L23" i="28" s="1"/>
  <c r="M22" i="28"/>
  <c r="N22" i="28" s="1"/>
  <c r="K22" i="28"/>
  <c r="L22" i="28" s="1"/>
  <c r="M21" i="28"/>
  <c r="N21" i="28" s="1"/>
  <c r="K21" i="28"/>
  <c r="L21" i="28" s="1"/>
  <c r="M20" i="28"/>
  <c r="N20" i="28" s="1"/>
  <c r="K20" i="28"/>
  <c r="L20" i="28" s="1"/>
  <c r="M19" i="28"/>
  <c r="N19" i="28" s="1"/>
  <c r="K19" i="28"/>
  <c r="L19" i="28" s="1"/>
  <c r="M18" i="28"/>
  <c r="N18" i="28" s="1"/>
  <c r="K18" i="28"/>
  <c r="L18" i="28" s="1"/>
  <c r="M17" i="28"/>
  <c r="N17" i="28" s="1"/>
  <c r="K17" i="28"/>
  <c r="L17" i="28" s="1"/>
  <c r="M16" i="28"/>
  <c r="N16" i="28" s="1"/>
  <c r="K16" i="28"/>
  <c r="L16" i="28" s="1"/>
  <c r="M15" i="28"/>
  <c r="N15" i="28" s="1"/>
  <c r="K15" i="28"/>
  <c r="L15" i="28" s="1"/>
  <c r="M14" i="28"/>
  <c r="N14" i="28" s="1"/>
  <c r="K14" i="28"/>
  <c r="L14" i="28" s="1"/>
  <c r="M13" i="28"/>
  <c r="N13" i="28" s="1"/>
  <c r="K13" i="28"/>
  <c r="L13" i="28" s="1"/>
  <c r="M12" i="28"/>
  <c r="N12" i="28" s="1"/>
  <c r="K12" i="28"/>
  <c r="L12" i="28" s="1"/>
  <c r="M11" i="28"/>
  <c r="N11" i="28" s="1"/>
  <c r="K11" i="28"/>
  <c r="L11" i="28" s="1"/>
  <c r="M10" i="28"/>
  <c r="N10" i="28" s="1"/>
  <c r="K10" i="28"/>
  <c r="L10" i="28" s="1"/>
  <c r="M9" i="28"/>
  <c r="N9" i="28" s="1"/>
  <c r="K9" i="28"/>
  <c r="L9" i="28" s="1"/>
  <c r="M8" i="28"/>
  <c r="N8" i="28" s="1"/>
  <c r="K8" i="28"/>
  <c r="L8" i="28" s="1"/>
  <c r="M7" i="28"/>
  <c r="N7" i="28" s="1"/>
  <c r="K7" i="28"/>
  <c r="L7" i="28" s="1"/>
  <c r="M6" i="28"/>
  <c r="N6" i="28" s="1"/>
  <c r="K6" i="28"/>
  <c r="L6" i="28" s="1"/>
  <c r="M5" i="28"/>
  <c r="N5" i="28" s="1"/>
  <c r="K5" i="28"/>
  <c r="L5" i="28" s="1"/>
  <c r="X51" i="28" l="1"/>
  <c r="U51" i="28"/>
  <c r="S51" i="28"/>
  <c r="Q51" i="28"/>
  <c r="M43" i="28"/>
  <c r="M49" i="28" s="1"/>
  <c r="M29" i="28"/>
  <c r="M35" i="28"/>
  <c r="N35" i="28" s="1"/>
  <c r="N31" i="28"/>
  <c r="P51" i="28"/>
  <c r="I51" i="28"/>
  <c r="K43" i="28"/>
  <c r="H51" i="28"/>
  <c r="K29" i="28"/>
  <c r="L29" i="28" s="1"/>
  <c r="K35" i="28"/>
  <c r="L35" i="28" s="1"/>
  <c r="F51" i="28"/>
  <c r="L31" i="28"/>
  <c r="L37" i="28"/>
  <c r="L49" i="28" s="1"/>
  <c r="L41" i="28"/>
  <c r="L43" i="28" s="1"/>
  <c r="A49" i="28"/>
  <c r="A51" i="28" s="1"/>
  <c r="L27" i="28"/>
  <c r="N27" i="28"/>
  <c r="N29" i="28" s="1"/>
  <c r="M51" i="28" l="1"/>
  <c r="N43" i="28"/>
  <c r="N49" i="28" s="1"/>
  <c r="N51" i="28" s="1"/>
  <c r="K51" i="28"/>
  <c r="L51" i="28" s="1"/>
</calcChain>
</file>

<file path=xl/sharedStrings.xml><?xml version="1.0" encoding="utf-8"?>
<sst xmlns="http://schemas.openxmlformats.org/spreadsheetml/2006/main" count="203" uniqueCount="80">
  <si>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</si>
  <si>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</si>
  <si>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</si>
  <si>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</si>
  <si>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</si>
  <si>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</si>
  <si>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</si>
  <si>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</si>
  <si>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</si>
  <si>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</si>
  <si>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</si>
  <si>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</si>
  <si>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</si>
  <si>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</si>
  <si>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</si>
  <si>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</si>
  <si>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</si>
  <si>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</si>
  <si>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</si>
  <si>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</si>
  <si>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</si>
  <si>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</si>
  <si>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</si>
  <si>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</si>
  <si>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</si>
  <si>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</si>
  <si>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</si>
  <si>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</si>
  <si>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</si>
  <si>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</si>
  <si>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</si>
  <si>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</si>
  <si>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</si>
  <si>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</si>
  <si>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</si>
  <si>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</si>
  <si>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</si>
  <si>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</si>
  <si>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</si>
  <si>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</si>
  <si>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</si>
  <si>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</si>
  <si>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</si>
  <si>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</si>
  <si>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</si>
  <si>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</si>
  <si>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</si>
  <si>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</si>
  <si>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</si>
  <si>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</si>
  <si>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</si>
  <si>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</si>
  <si>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</si>
  <si>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</si>
  <si>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</si>
  <si>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</si>
  <si>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</si>
  <si>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</si>
  <si>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</si>
  <si>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</si>
  <si>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</si>
  <si>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</si>
  <si>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</si>
  <si>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</si>
  <si>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</si>
  <si>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</si>
  <si>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</si>
  <si>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</si>
  <si>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</si>
  <si>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</si>
  <si>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</si>
  <si>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</si>
  <si>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</si>
  <si>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</si>
  <si>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</si>
  <si>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Whole Associaton  2023-2024</t>
  </si>
  <si>
    <t>Members
01.04.24</t>
  </si>
  <si>
    <t>01.04.24</t>
  </si>
  <si>
    <t>Members
30.09.24</t>
  </si>
  <si>
    <t>30.09.24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</si>
</sst>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3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u/>
      <sz val="11.5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b/>
      <i/>
      <sz val="12"/>
      <color rgb="FF00006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3B3"/>
        <bgColor indexed="64"/>
      </patternFill>
    </fill>
    <fill>
      <patternFill patternType="gray0625">
        <bgColor rgb="FFFFB3B3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4" fillId="7" borderId="0" xfId="0" applyNumberFormat="1" applyFont="1" applyFill="1" applyAlignment="1">
      <alignment horizontal="center" vertical="center" shrinkToFit="1"/>
    </xf>
    <xf numFmtId="0" fontId="15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0" borderId="0" xfId="0" quotePrefix="1" applyFont="1" applyAlignment="1">
      <alignment horizontal="left" vertical="center" wrapText="1" indent="3"/>
    </xf>
    <xf numFmtId="0" fontId="16" fillId="0" borderId="0" xfId="0" applyFont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6" fillId="0" borderId="0" xfId="0" quotePrefix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8" fillId="7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left" vertical="center" wrapText="1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left" vertical="center" wrapText="1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1" fontId="18" fillId="0" borderId="17" xfId="0" applyNumberFormat="1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top" wrapText="1"/>
    </xf>
    <xf numFmtId="0" fontId="23" fillId="4" borderId="11" xfId="0" applyFont="1" applyFill="1" applyBorder="1" applyAlignment="1">
      <alignment horizontal="center" vertical="top" wrapText="1"/>
    </xf>
    <xf numFmtId="0" fontId="25" fillId="7" borderId="0" xfId="0" applyFont="1" applyFill="1" applyAlignment="1">
      <alignment horizontal="center" vertical="top" wrapText="1"/>
    </xf>
    <xf numFmtId="167" fontId="23" fillId="4" borderId="25" xfId="0" applyNumberFormat="1" applyFont="1" applyFill="1" applyBorder="1" applyAlignment="1">
      <alignment horizontal="center" vertical="center" wrapTex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23" fillId="4" borderId="0" xfId="0" applyNumberFormat="1" applyFont="1" applyFill="1" applyAlignment="1">
      <alignment horizontal="center" vertical="center" wrapText="1"/>
    </xf>
    <xf numFmtId="167" fontId="23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23" fillId="4" borderId="13" xfId="0" applyNumberFormat="1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top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167" fontId="23" fillId="4" borderId="17" xfId="0" applyNumberFormat="1" applyFont="1" applyFill="1" applyBorder="1" applyAlignment="1">
      <alignment horizontal="center" vertical="center" wrapText="1"/>
    </xf>
    <xf numFmtId="167" fontId="23" fillId="4" borderId="43" xfId="0" applyNumberFormat="1" applyFont="1" applyFill="1" applyBorder="1" applyAlignment="1">
      <alignment horizontal="center" vertical="center" wrapText="1"/>
    </xf>
    <xf numFmtId="167" fontId="23" fillId="4" borderId="9" xfId="0" applyNumberFormat="1" applyFont="1" applyFill="1" applyBorder="1" applyAlignment="1">
      <alignment horizontal="center" vertical="center" wrapText="1"/>
    </xf>
    <xf numFmtId="167" fontId="23" fillId="4" borderId="27" xfId="0" applyNumberFormat="1" applyFont="1" applyFill="1" applyBorder="1" applyAlignment="1">
      <alignment horizontal="center" vertical="center" wrapText="1"/>
    </xf>
    <xf numFmtId="167" fontId="23" fillId="4" borderId="24" xfId="0" applyNumberFormat="1" applyFont="1" applyFill="1" applyBorder="1" applyAlignment="1">
      <alignment horizontal="center" vertical="center" wrapText="1"/>
    </xf>
    <xf numFmtId="167" fontId="23" fillId="4" borderId="6" xfId="0" applyNumberFormat="1" applyFont="1" applyFill="1" applyBorder="1" applyAlignment="1">
      <alignment horizontal="center" vertical="center" wrapText="1"/>
    </xf>
    <xf numFmtId="167" fontId="23" fillId="4" borderId="8" xfId="0" applyNumberFormat="1" applyFont="1" applyFill="1" applyBorder="1" applyAlignment="1">
      <alignment horizontal="center" vertical="center" wrapText="1"/>
    </xf>
    <xf numFmtId="167" fontId="22" fillId="4" borderId="11" xfId="0" applyNumberFormat="1" applyFont="1" applyFill="1" applyBorder="1" applyAlignment="1">
      <alignment horizontal="center" vertical="center" wrapText="1"/>
    </xf>
    <xf numFmtId="167" fontId="22" fillId="4" borderId="15" xfId="0" applyNumberFormat="1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left" vertical="top" wrapText="1"/>
    </xf>
    <xf numFmtId="0" fontId="2" fillId="9" borderId="0" xfId="0" applyFont="1" applyFill="1" applyAlignment="1">
      <alignment horizontal="left" vertical="top" wrapText="1"/>
    </xf>
    <xf numFmtId="0" fontId="3" fillId="9" borderId="0" xfId="0" applyFont="1" applyFill="1" applyAlignment="1">
      <alignment horizontal="left" vertical="top" wrapText="1"/>
    </xf>
    <xf numFmtId="0" fontId="10" fillId="9" borderId="4" xfId="0" applyFont="1" applyFill="1" applyBorder="1" applyAlignment="1">
      <alignment horizontal="left" vertical="top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8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/>
    </xf>
    <xf numFmtId="0" fontId="19" fillId="11" borderId="22" xfId="0" applyFont="1" applyFill="1" applyBorder="1" applyAlignment="1">
      <alignment horizontal="center" vertical="center" wrapText="1"/>
    </xf>
    <xf numFmtId="1" fontId="19" fillId="11" borderId="23" xfId="0" applyNumberFormat="1" applyFont="1" applyFill="1" applyBorder="1" applyAlignment="1">
      <alignment horizontal="center" vertical="center" wrapText="1"/>
    </xf>
    <xf numFmtId="1" fontId="14" fillId="11" borderId="0" xfId="0" quotePrefix="1" applyNumberFormat="1" applyFont="1" applyFill="1" applyAlignment="1">
      <alignment horizontal="center" vertical="center" shrinkToFit="1"/>
    </xf>
    <xf numFmtId="0" fontId="12" fillId="11" borderId="20" xfId="0" applyFont="1" applyFill="1" applyBorder="1" applyAlignment="1">
      <alignment horizontal="left" vertical="center" wrapText="1"/>
    </xf>
    <xf numFmtId="0" fontId="19" fillId="11" borderId="23" xfId="0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1" fontId="12" fillId="11" borderId="23" xfId="0" applyNumberFormat="1" applyFont="1" applyFill="1" applyBorder="1" applyAlignment="1">
      <alignment horizontal="center" vertical="center" wrapText="1"/>
    </xf>
    <xf numFmtId="1" fontId="14" fillId="11" borderId="0" xfId="0" applyNumberFormat="1" applyFont="1" applyFill="1" applyAlignment="1">
      <alignment horizontal="center" vertical="center" shrinkToFit="1"/>
    </xf>
    <xf numFmtId="1" fontId="12" fillId="11" borderId="21" xfId="0" applyNumberFormat="1" applyFont="1" applyFill="1" applyBorder="1" applyAlignment="1">
      <alignment horizontal="center" vertical="center" wrapText="1"/>
    </xf>
    <xf numFmtId="0" fontId="10" fillId="12" borderId="21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21" xfId="0" quotePrefix="1" applyFont="1" applyFill="1" applyBorder="1" applyAlignment="1">
      <alignment horizontal="center" vertical="center" wrapText="1"/>
    </xf>
    <xf numFmtId="0" fontId="12" fillId="11" borderId="23" xfId="0" quotePrefix="1" applyFont="1" applyFill="1" applyBorder="1" applyAlignment="1">
      <alignment horizontal="center" vertical="center" wrapText="1"/>
    </xf>
    <xf numFmtId="1" fontId="12" fillId="11" borderId="22" xfId="0" applyNumberFormat="1" applyFont="1" applyFill="1" applyBorder="1" applyAlignment="1">
      <alignment horizontal="center" vertical="center" wrapText="1"/>
    </xf>
    <xf numFmtId="1" fontId="12" fillId="11" borderId="0" xfId="0" applyNumberFormat="1" applyFont="1" applyFill="1" applyAlignment="1">
      <alignment horizontal="center" vertical="center" wrapText="1"/>
    </xf>
    <xf numFmtId="166" fontId="28" fillId="11" borderId="22" xfId="0" applyNumberFormat="1" applyFont="1" applyFill="1" applyBorder="1" applyAlignment="1">
      <alignment horizontal="center" vertical="center" shrinkToFit="1"/>
    </xf>
    <xf numFmtId="165" fontId="9" fillId="11" borderId="23" xfId="0" applyNumberFormat="1" applyFont="1" applyFill="1" applyBorder="1" applyAlignment="1">
      <alignment horizontal="center" vertical="center" shrinkToFit="1"/>
    </xf>
    <xf numFmtId="0" fontId="20" fillId="4" borderId="38" xfId="0" applyFont="1" applyFill="1" applyBorder="1" applyAlignment="1">
      <alignment horizontal="center" vertical="center" wrapText="1"/>
    </xf>
    <xf numFmtId="1" fontId="20" fillId="7" borderId="36" xfId="0" applyNumberFormat="1" applyFont="1" applyFill="1" applyBorder="1" applyAlignment="1">
      <alignment horizontal="left" indent="1" shrinkToFit="1"/>
    </xf>
    <xf numFmtId="0" fontId="20" fillId="7" borderId="36" xfId="0" applyFont="1" applyFill="1" applyBorder="1" applyAlignment="1">
      <alignment horizontal="left" wrapText="1"/>
    </xf>
    <xf numFmtId="1" fontId="20" fillId="7" borderId="36" xfId="0" applyNumberFormat="1" applyFont="1" applyFill="1" applyBorder="1" applyAlignment="1">
      <alignment horizontal="center" vertical="center" shrinkToFit="1"/>
    </xf>
    <xf numFmtId="0" fontId="29" fillId="4" borderId="38" xfId="0" applyFont="1" applyFill="1" applyBorder="1" applyAlignment="1">
      <alignment horizontal="center" vertical="center" wrapText="1"/>
    </xf>
    <xf numFmtId="165" fontId="29" fillId="4" borderId="46" xfId="0" applyNumberFormat="1" applyFont="1" applyFill="1" applyBorder="1" applyAlignment="1">
      <alignment horizontal="center" vertical="center" shrinkToFit="1"/>
    </xf>
    <xf numFmtId="0" fontId="30" fillId="4" borderId="38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left" vertical="top" wrapText="1"/>
    </xf>
    <xf numFmtId="0" fontId="20" fillId="4" borderId="36" xfId="0" applyFont="1" applyFill="1" applyBorder="1" applyAlignment="1">
      <alignment horizontal="center" vertical="center" wrapText="1"/>
    </xf>
    <xf numFmtId="0" fontId="20" fillId="8" borderId="36" xfId="0" applyFont="1" applyFill="1" applyBorder="1" applyAlignment="1">
      <alignment horizontal="center" vertical="center" wrapText="1"/>
    </xf>
    <xf numFmtId="1" fontId="20" fillId="4" borderId="36" xfId="0" applyNumberFormat="1" applyFont="1" applyFill="1" applyBorder="1" applyAlignment="1">
      <alignment horizontal="center" vertical="center" wrapText="1"/>
    </xf>
    <xf numFmtId="1" fontId="20" fillId="7" borderId="47" xfId="0" applyNumberFormat="1" applyFont="1" applyFill="1" applyBorder="1" applyAlignment="1">
      <alignment horizontal="center" vertical="center" shrinkToFit="1"/>
    </xf>
    <xf numFmtId="1" fontId="20" fillId="4" borderId="49" xfId="0" applyNumberFormat="1" applyFont="1" applyFill="1" applyBorder="1" applyAlignment="1">
      <alignment horizontal="center" vertical="center" wrapText="1"/>
    </xf>
    <xf numFmtId="1" fontId="20" fillId="7" borderId="0" xfId="0" applyNumberFormat="1" applyFont="1" applyFill="1" applyAlignment="1">
      <alignment horizontal="center" vertical="center" shrinkToFit="1"/>
    </xf>
    <xf numFmtId="0" fontId="20" fillId="0" borderId="0" xfId="0" applyFont="1" applyAlignment="1">
      <alignment horizontal="left" vertical="top"/>
    </xf>
    <xf numFmtId="0" fontId="20" fillId="4" borderId="48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 wrapText="1"/>
    </xf>
    <xf numFmtId="166" fontId="29" fillId="4" borderId="48" xfId="0" applyNumberFormat="1" applyFont="1" applyFill="1" applyBorder="1" applyAlignment="1">
      <alignment horizontal="center" vertical="center" shrinkToFit="1"/>
    </xf>
    <xf numFmtId="167" fontId="31" fillId="4" borderId="48" xfId="0" applyNumberFormat="1" applyFont="1" applyFill="1" applyBorder="1" applyAlignment="1">
      <alignment horizontal="center" vertical="center" wrapText="1"/>
    </xf>
    <xf numFmtId="167" fontId="32" fillId="4" borderId="46" xfId="0" applyNumberFormat="1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left" vertical="top" wrapText="1"/>
    </xf>
    <xf numFmtId="0" fontId="20" fillId="4" borderId="36" xfId="0" applyFont="1" applyFill="1" applyBorder="1" applyAlignment="1">
      <alignment horizontal="center" vertical="center"/>
    </xf>
    <xf numFmtId="1" fontId="20" fillId="4" borderId="48" xfId="0" applyNumberFormat="1" applyFont="1" applyFill="1" applyBorder="1" applyAlignment="1">
      <alignment horizontal="center" vertical="center" shrinkToFit="1"/>
    </xf>
    <xf numFmtId="1" fontId="20" fillId="4" borderId="46" xfId="0" applyNumberFormat="1" applyFont="1" applyFill="1" applyBorder="1" applyAlignment="1">
      <alignment horizontal="center" vertical="center" shrinkToFit="1"/>
    </xf>
    <xf numFmtId="1" fontId="20" fillId="4" borderId="36" xfId="0" applyNumberFormat="1" applyFont="1" applyFill="1" applyBorder="1" applyAlignment="1">
      <alignment horizontal="center" vertical="center" shrinkToFit="1"/>
    </xf>
    <xf numFmtId="1" fontId="20" fillId="4" borderId="49" xfId="0" applyNumberFormat="1" applyFont="1" applyFill="1" applyBorder="1" applyAlignment="1">
      <alignment horizontal="center" vertical="center" shrinkToFit="1"/>
    </xf>
    <xf numFmtId="0" fontId="20" fillId="4" borderId="35" xfId="0" applyFont="1" applyFill="1" applyBorder="1" applyAlignment="1">
      <alignment horizontal="center" vertical="center"/>
    </xf>
    <xf numFmtId="166" fontId="29" fillId="4" borderId="35" xfId="0" applyNumberFormat="1" applyFont="1" applyFill="1" applyBorder="1" applyAlignment="1">
      <alignment horizontal="center" vertical="center" shrinkToFit="1"/>
    </xf>
    <xf numFmtId="167" fontId="31" fillId="4" borderId="35" xfId="0" applyNumberFormat="1" applyFont="1" applyFill="1" applyBorder="1" applyAlignment="1">
      <alignment horizontal="center" vertical="center" wrapText="1"/>
    </xf>
    <xf numFmtId="1" fontId="20" fillId="4" borderId="35" xfId="0" applyNumberFormat="1" applyFont="1" applyFill="1" applyBorder="1" applyAlignment="1">
      <alignment horizontal="center" vertical="center"/>
    </xf>
    <xf numFmtId="0" fontId="20" fillId="8" borderId="39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1" fontId="20" fillId="4" borderId="38" xfId="0" applyNumberFormat="1" applyFont="1" applyFill="1" applyBorder="1" applyAlignment="1">
      <alignment horizontal="center" vertical="center"/>
    </xf>
    <xf numFmtId="1" fontId="20" fillId="4" borderId="39" xfId="0" applyNumberFormat="1" applyFont="1" applyFill="1" applyBorder="1" applyAlignment="1">
      <alignment horizontal="center" vertical="center"/>
    </xf>
    <xf numFmtId="1" fontId="20" fillId="4" borderId="50" xfId="0" applyNumberFormat="1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 shrinkToFit="1"/>
    </xf>
    <xf numFmtId="164" fontId="19" fillId="0" borderId="8" xfId="0" applyNumberFormat="1" applyFont="1" applyBorder="1" applyAlignment="1">
      <alignment vertical="center" shrinkToFit="1"/>
    </xf>
    <xf numFmtId="0" fontId="3" fillId="0" borderId="11" xfId="0" quotePrefix="1" applyFont="1" applyBorder="1" applyAlignment="1">
      <alignment horizontal="center" vertical="center" wrapText="1"/>
    </xf>
    <xf numFmtId="1" fontId="3" fillId="0" borderId="45" xfId="0" quotePrefix="1" applyNumberFormat="1" applyFont="1" applyBorder="1" applyAlignment="1">
      <alignment horizontal="center" vertical="center" shrinkToFit="1"/>
    </xf>
    <xf numFmtId="0" fontId="3" fillId="0" borderId="34" xfId="0" quotePrefix="1" applyFont="1" applyBorder="1" applyAlignment="1">
      <alignment horizontal="center" vertical="center" wrapText="1"/>
    </xf>
    <xf numFmtId="0" fontId="2" fillId="0" borderId="45" xfId="0" quotePrefix="1" applyFont="1" applyBorder="1" applyAlignment="1">
      <alignment horizontal="center" vertical="center" wrapText="1"/>
    </xf>
    <xf numFmtId="1" fontId="12" fillId="11" borderId="23" xfId="0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27" fillId="10" borderId="6" xfId="0" applyNumberFormat="1" applyFont="1" applyFill="1" applyBorder="1" applyAlignment="1">
      <alignment horizontal="center" vertical="center" wrapText="1" shrinkToFit="1"/>
    </xf>
    <xf numFmtId="164" fontId="27" fillId="10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3B3"/>
      <color rgb="FFFF9999"/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85724</xdr:rowOff>
    </xdr:from>
    <xdr:to>
      <xdr:col>4</xdr:col>
      <xdr:colOff>66675</xdr:colOff>
      <xdr:row>8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805CA-43DE-4110-8EED-C251E993C0C3}"/>
            </a:ext>
          </a:extLst>
        </xdr:cNvPr>
        <xdr:cNvSpPr txBox="1"/>
      </xdr:nvSpPr>
      <xdr:spPr>
        <a:xfrm>
          <a:off x="123825" y="85724"/>
          <a:ext cx="9334500" cy="15335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EA58-F529-4BD8-8426-E90CEF8A73B8}">
  <dimension ref="A1:AH54"/>
  <sheetViews>
    <sheetView tabSelected="1" workbookViewId="0">
      <selection activeCell="D5" sqref="D5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61" customWidth="1"/>
    <col min="14" max="14" width="15.83203125" style="161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62"/>
      <c r="N1" s="162"/>
      <c r="O1" s="34"/>
      <c r="P1" s="35"/>
      <c r="Q1" s="35"/>
      <c r="R1" s="35"/>
      <c r="S1" s="35"/>
      <c r="T1" s="35"/>
      <c r="U1" s="35"/>
      <c r="V1" s="35"/>
      <c r="W1" s="35"/>
      <c r="X1" s="35"/>
      <c r="Y1" s="357"/>
      <c r="Z1" s="357"/>
      <c r="AA1" s="357"/>
      <c r="AB1" s="357"/>
      <c r="AC1" s="357"/>
      <c r="AD1" s="357"/>
      <c r="AE1" s="357"/>
      <c r="AF1" s="357"/>
    </row>
    <row r="2" spans="1:34" s="6" customFormat="1" ht="48.75" customHeight="1" x14ac:dyDescent="0.2">
      <c r="A2" s="349" t="s">
        <v>76</v>
      </c>
      <c r="B2" s="350"/>
      <c r="C2" s="30"/>
      <c r="D2" s="358" t="s">
        <v>58</v>
      </c>
      <c r="E2" s="360" t="s">
        <v>74</v>
      </c>
      <c r="F2" s="361"/>
      <c r="G2" s="31"/>
      <c r="H2" s="362" t="s">
        <v>78</v>
      </c>
      <c r="I2" s="363"/>
      <c r="J2" s="30"/>
      <c r="K2" s="364" t="s">
        <v>34</v>
      </c>
      <c r="L2" s="365"/>
      <c r="M2" s="228" t="s">
        <v>66</v>
      </c>
      <c r="N2" s="366" t="s">
        <v>67</v>
      </c>
      <c r="O2" s="32"/>
      <c r="P2" s="368" t="s">
        <v>64</v>
      </c>
      <c r="Q2" s="369"/>
      <c r="R2" s="369"/>
      <c r="S2" s="369"/>
      <c r="T2" s="369"/>
      <c r="U2" s="369"/>
      <c r="V2" s="369"/>
      <c r="W2" s="369"/>
      <c r="X2" s="370"/>
      <c r="Y2" s="32"/>
      <c r="Z2" s="371" t="s">
        <v>57</v>
      </c>
      <c r="AA2" s="372"/>
      <c r="AB2" s="373"/>
      <c r="AC2" s="373"/>
      <c r="AD2" s="373"/>
      <c r="AE2" s="373"/>
      <c r="AF2" s="30"/>
    </row>
    <row r="3" spans="1:34" s="6" customFormat="1" ht="38.25" x14ac:dyDescent="0.2">
      <c r="A3" s="221" t="s">
        <v>19</v>
      </c>
      <c r="B3" s="222" t="s">
        <v>42</v>
      </c>
      <c r="C3" s="16"/>
      <c r="D3" s="359"/>
      <c r="E3" s="253" t="s">
        <v>77</v>
      </c>
      <c r="F3" s="348" t="s">
        <v>79</v>
      </c>
      <c r="G3" s="15"/>
      <c r="H3" s="33" t="s">
        <v>20</v>
      </c>
      <c r="I3" s="89" t="s">
        <v>42</v>
      </c>
      <c r="J3" s="17"/>
      <c r="K3" s="114" t="s">
        <v>35</v>
      </c>
      <c r="L3" s="115" t="s">
        <v>18</v>
      </c>
      <c r="M3" s="229" t="s">
        <v>68</v>
      </c>
      <c r="N3" s="367"/>
      <c r="O3" s="28"/>
      <c r="P3" s="42" t="s">
        <v>21</v>
      </c>
      <c r="Q3" s="43" t="s">
        <v>22</v>
      </c>
      <c r="R3" s="109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0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23"/>
      <c r="B4" s="224"/>
      <c r="C4" s="16"/>
      <c r="D4" s="15"/>
      <c r="E4" s="16"/>
      <c r="F4" s="15"/>
      <c r="G4" s="15"/>
      <c r="H4" s="17"/>
      <c r="I4" s="17"/>
      <c r="J4" s="17"/>
      <c r="K4" s="18"/>
      <c r="L4" s="19"/>
      <c r="M4" s="230"/>
      <c r="N4" s="230"/>
      <c r="O4" s="249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01">
        <v>150</v>
      </c>
      <c r="B5" s="198">
        <v>20</v>
      </c>
      <c r="C5" s="173"/>
      <c r="D5" s="199" t="s">
        <v>1</v>
      </c>
      <c r="E5" s="200">
        <v>9</v>
      </c>
      <c r="F5" s="200">
        <v>9</v>
      </c>
      <c r="G5" s="176"/>
      <c r="H5" s="201">
        <v>143</v>
      </c>
      <c r="I5" s="198">
        <v>21</v>
      </c>
      <c r="J5" s="179"/>
      <c r="K5" s="202">
        <f t="shared" ref="K5:K23" si="0">H5-A5</f>
        <v>-7</v>
      </c>
      <c r="L5" s="203">
        <f t="shared" ref="L5:L23" si="1">SUM(K5/A5*100)</f>
        <v>-4.666666666666667</v>
      </c>
      <c r="M5" s="231">
        <f t="shared" ref="M5:M23" si="2">SUM(A5+P5-S5-U5-X5)</f>
        <v>141</v>
      </c>
      <c r="N5" s="232">
        <f t="shared" ref="N5:N23" si="3">SUM(H5-M5)</f>
        <v>2</v>
      </c>
      <c r="O5" s="180"/>
      <c r="P5" s="204">
        <v>0</v>
      </c>
      <c r="Q5" s="204">
        <v>1</v>
      </c>
      <c r="R5" s="205"/>
      <c r="S5" s="254">
        <v>4</v>
      </c>
      <c r="T5" s="255" t="s">
        <v>73</v>
      </c>
      <c r="U5" s="256">
        <v>5</v>
      </c>
      <c r="V5" s="255" t="s">
        <v>73</v>
      </c>
      <c r="W5" s="257"/>
      <c r="X5" s="200">
        <v>0</v>
      </c>
      <c r="Y5" s="258"/>
      <c r="Z5" s="259">
        <v>76</v>
      </c>
      <c r="AA5" s="260">
        <v>26</v>
      </c>
      <c r="AB5" s="261"/>
      <c r="AC5" s="262">
        <v>0</v>
      </c>
      <c r="AD5" s="263">
        <v>27</v>
      </c>
      <c r="AE5" s="352" t="s">
        <v>73</v>
      </c>
      <c r="AF5" s="41"/>
      <c r="AH5" s="2" t="s">
        <v>0</v>
      </c>
    </row>
    <row r="6" spans="1:34" ht="21.75" customHeight="1" x14ac:dyDescent="0.2">
      <c r="A6" s="40">
        <v>367</v>
      </c>
      <c r="B6" s="55">
        <v>41</v>
      </c>
      <c r="C6" s="21"/>
      <c r="D6" s="84" t="s">
        <v>2</v>
      </c>
      <c r="E6" s="117">
        <v>16</v>
      </c>
      <c r="F6" s="117">
        <v>16</v>
      </c>
      <c r="G6" s="22"/>
      <c r="H6" s="40">
        <v>364</v>
      </c>
      <c r="I6" s="55">
        <v>43</v>
      </c>
      <c r="J6" s="41"/>
      <c r="K6" s="165">
        <f t="shared" si="0"/>
        <v>-3</v>
      </c>
      <c r="L6" s="166">
        <f t="shared" si="1"/>
        <v>-0.81743869209809261</v>
      </c>
      <c r="M6" s="233">
        <f t="shared" si="2"/>
        <v>362</v>
      </c>
      <c r="N6" s="234">
        <f t="shared" si="3"/>
        <v>2</v>
      </c>
      <c r="O6" s="28"/>
      <c r="P6" s="7">
        <v>7</v>
      </c>
      <c r="Q6" s="7">
        <v>2</v>
      </c>
      <c r="R6" s="103"/>
      <c r="S6" s="264">
        <v>4</v>
      </c>
      <c r="T6" s="290" t="s">
        <v>73</v>
      </c>
      <c r="U6" s="266">
        <v>5</v>
      </c>
      <c r="V6" s="265" t="s">
        <v>73</v>
      </c>
      <c r="W6" s="267"/>
      <c r="X6" s="117">
        <v>3</v>
      </c>
      <c r="Y6" s="145"/>
      <c r="Z6" s="268">
        <v>72</v>
      </c>
      <c r="AA6" s="269">
        <v>22</v>
      </c>
      <c r="AB6" s="144"/>
      <c r="AC6" s="270">
        <v>61</v>
      </c>
      <c r="AD6" s="271">
        <v>8</v>
      </c>
      <c r="AE6" s="275" t="s">
        <v>73</v>
      </c>
      <c r="AF6" s="41"/>
    </row>
    <row r="7" spans="1:34" ht="21.75" customHeight="1" x14ac:dyDescent="0.2">
      <c r="A7" s="40">
        <v>203</v>
      </c>
      <c r="B7" s="55">
        <v>7</v>
      </c>
      <c r="C7" s="21"/>
      <c r="D7" s="84" t="s">
        <v>32</v>
      </c>
      <c r="E7" s="117">
        <v>8</v>
      </c>
      <c r="F7" s="117">
        <v>8</v>
      </c>
      <c r="G7" s="22"/>
      <c r="H7" s="40">
        <v>189</v>
      </c>
      <c r="I7" s="55">
        <v>5</v>
      </c>
      <c r="J7" s="41"/>
      <c r="K7" s="71">
        <f t="shared" si="0"/>
        <v>-14</v>
      </c>
      <c r="L7" s="72">
        <f t="shared" si="1"/>
        <v>-6.8965517241379306</v>
      </c>
      <c r="M7" s="233">
        <f t="shared" si="2"/>
        <v>190</v>
      </c>
      <c r="N7" s="234">
        <f t="shared" si="3"/>
        <v>-1</v>
      </c>
      <c r="O7" s="28"/>
      <c r="P7" s="7">
        <v>2</v>
      </c>
      <c r="Q7" s="7">
        <v>0</v>
      </c>
      <c r="R7" s="103"/>
      <c r="S7" s="272">
        <v>7</v>
      </c>
      <c r="T7" s="290" t="s">
        <v>73</v>
      </c>
      <c r="U7" s="266">
        <v>6</v>
      </c>
      <c r="V7" s="265" t="s">
        <v>73</v>
      </c>
      <c r="W7" s="267"/>
      <c r="X7" s="117">
        <v>2</v>
      </c>
      <c r="Y7" s="145"/>
      <c r="Z7" s="268">
        <v>72</v>
      </c>
      <c r="AA7" s="269">
        <v>25</v>
      </c>
      <c r="AB7" s="144"/>
      <c r="AC7" s="273">
        <v>80</v>
      </c>
      <c r="AD7" s="271">
        <v>26</v>
      </c>
      <c r="AE7" s="275" t="s">
        <v>73</v>
      </c>
      <c r="AF7" s="41"/>
    </row>
    <row r="8" spans="1:34" ht="21.75" customHeight="1" x14ac:dyDescent="0.2">
      <c r="A8" s="40">
        <v>122</v>
      </c>
      <c r="B8" s="55">
        <v>19</v>
      </c>
      <c r="C8" s="21"/>
      <c r="D8" s="84" t="s">
        <v>33</v>
      </c>
      <c r="E8" s="117">
        <v>7</v>
      </c>
      <c r="F8" s="117">
        <v>7</v>
      </c>
      <c r="G8" s="22"/>
      <c r="H8" s="40">
        <v>113</v>
      </c>
      <c r="I8" s="55">
        <v>21</v>
      </c>
      <c r="J8" s="41"/>
      <c r="K8" s="71">
        <f t="shared" si="0"/>
        <v>-9</v>
      </c>
      <c r="L8" s="72">
        <f t="shared" si="1"/>
        <v>-7.3770491803278686</v>
      </c>
      <c r="M8" s="233">
        <f t="shared" si="2"/>
        <v>114</v>
      </c>
      <c r="N8" s="234">
        <f t="shared" si="3"/>
        <v>-1</v>
      </c>
      <c r="O8" s="28"/>
      <c r="P8" s="7">
        <v>0</v>
      </c>
      <c r="Q8" s="7">
        <v>4</v>
      </c>
      <c r="R8" s="103"/>
      <c r="S8" s="272">
        <v>4</v>
      </c>
      <c r="T8" s="290" t="s">
        <v>73</v>
      </c>
      <c r="U8" s="266">
        <v>3</v>
      </c>
      <c r="V8" s="265" t="s">
        <v>73</v>
      </c>
      <c r="W8" s="267"/>
      <c r="X8" s="117">
        <v>1</v>
      </c>
      <c r="Y8" s="145"/>
      <c r="Z8" s="268">
        <v>71</v>
      </c>
      <c r="AA8" s="269">
        <v>23</v>
      </c>
      <c r="AB8" s="144"/>
      <c r="AC8" s="273">
        <v>0</v>
      </c>
      <c r="AD8" s="274">
        <v>16</v>
      </c>
      <c r="AE8" s="275" t="s">
        <v>73</v>
      </c>
      <c r="AF8" s="41"/>
    </row>
    <row r="9" spans="1:34" ht="21.75" customHeight="1" x14ac:dyDescent="0.2">
      <c r="A9" s="40">
        <v>256</v>
      </c>
      <c r="B9" s="55">
        <v>22</v>
      </c>
      <c r="C9" s="21"/>
      <c r="D9" s="84" t="s">
        <v>3</v>
      </c>
      <c r="E9" s="117">
        <v>11</v>
      </c>
      <c r="F9" s="117">
        <v>11</v>
      </c>
      <c r="G9" s="22"/>
      <c r="H9" s="40">
        <v>237</v>
      </c>
      <c r="I9" s="55">
        <v>24</v>
      </c>
      <c r="J9" s="41"/>
      <c r="K9" s="71">
        <f t="shared" si="0"/>
        <v>-19</v>
      </c>
      <c r="L9" s="72">
        <f t="shared" si="1"/>
        <v>-7.421875</v>
      </c>
      <c r="M9" s="233">
        <f t="shared" si="2"/>
        <v>235</v>
      </c>
      <c r="N9" s="234">
        <f t="shared" si="3"/>
        <v>2</v>
      </c>
      <c r="O9" s="28"/>
      <c r="P9" s="7">
        <v>4</v>
      </c>
      <c r="Q9" s="7">
        <v>8</v>
      </c>
      <c r="R9" s="103"/>
      <c r="S9" s="264">
        <v>7</v>
      </c>
      <c r="T9" s="290" t="s">
        <v>73</v>
      </c>
      <c r="U9" s="266">
        <v>13</v>
      </c>
      <c r="V9" s="265" t="s">
        <v>73</v>
      </c>
      <c r="W9" s="267"/>
      <c r="X9" s="117">
        <v>5</v>
      </c>
      <c r="Y9" s="145"/>
      <c r="Z9" s="268">
        <v>74</v>
      </c>
      <c r="AA9" s="269">
        <v>24</v>
      </c>
      <c r="AB9" s="144"/>
      <c r="AC9" s="273">
        <v>44</v>
      </c>
      <c r="AD9" s="271">
        <v>21</v>
      </c>
      <c r="AE9" s="275" t="s">
        <v>73</v>
      </c>
      <c r="AF9" s="41"/>
    </row>
    <row r="10" spans="1:34" ht="21.75" customHeight="1" x14ac:dyDescent="0.2">
      <c r="A10" s="40">
        <v>216</v>
      </c>
      <c r="B10" s="55">
        <v>22</v>
      </c>
      <c r="C10" s="21"/>
      <c r="D10" s="84" t="s">
        <v>4</v>
      </c>
      <c r="E10" s="117">
        <v>12</v>
      </c>
      <c r="F10" s="117">
        <v>11</v>
      </c>
      <c r="G10" s="22"/>
      <c r="H10" s="40">
        <v>213</v>
      </c>
      <c r="I10" s="55">
        <v>20</v>
      </c>
      <c r="J10" s="41"/>
      <c r="K10" s="71">
        <f t="shared" si="0"/>
        <v>-3</v>
      </c>
      <c r="L10" s="72">
        <f t="shared" si="1"/>
        <v>-1.3888888888888888</v>
      </c>
      <c r="M10" s="233">
        <f t="shared" si="2"/>
        <v>213</v>
      </c>
      <c r="N10" s="234">
        <f t="shared" si="3"/>
        <v>0</v>
      </c>
      <c r="O10" s="28"/>
      <c r="P10" s="7">
        <v>3</v>
      </c>
      <c r="Q10" s="7">
        <v>0</v>
      </c>
      <c r="R10" s="103"/>
      <c r="S10" s="272">
        <v>1</v>
      </c>
      <c r="T10" s="290" t="s">
        <v>73</v>
      </c>
      <c r="U10" s="276">
        <v>4</v>
      </c>
      <c r="V10" s="265" t="s">
        <v>73</v>
      </c>
      <c r="W10" s="267"/>
      <c r="X10" s="117">
        <v>1</v>
      </c>
      <c r="Y10" s="145"/>
      <c r="Z10" s="268">
        <v>75</v>
      </c>
      <c r="AA10" s="269">
        <v>26</v>
      </c>
      <c r="AB10" s="144"/>
      <c r="AC10" s="277">
        <v>61</v>
      </c>
      <c r="AD10" s="159">
        <v>46</v>
      </c>
      <c r="AE10" s="275" t="s">
        <v>73</v>
      </c>
      <c r="AF10" s="41"/>
    </row>
    <row r="11" spans="1:34" ht="21.75" customHeight="1" x14ac:dyDescent="0.2">
      <c r="A11" s="40">
        <v>565</v>
      </c>
      <c r="B11" s="55">
        <v>49</v>
      </c>
      <c r="C11" s="21"/>
      <c r="D11" s="84" t="s">
        <v>5</v>
      </c>
      <c r="E11" s="117">
        <v>22</v>
      </c>
      <c r="F11" s="117">
        <v>22</v>
      </c>
      <c r="G11" s="22"/>
      <c r="H11" s="40">
        <v>551</v>
      </c>
      <c r="I11" s="55">
        <v>49</v>
      </c>
      <c r="J11" s="41"/>
      <c r="K11" s="71">
        <f t="shared" si="0"/>
        <v>-14</v>
      </c>
      <c r="L11" s="72">
        <f t="shared" si="1"/>
        <v>-2.4778761061946901</v>
      </c>
      <c r="M11" s="233">
        <f t="shared" si="2"/>
        <v>549</v>
      </c>
      <c r="N11" s="234">
        <f t="shared" si="3"/>
        <v>2</v>
      </c>
      <c r="O11" s="28"/>
      <c r="P11" s="7">
        <v>16</v>
      </c>
      <c r="Q11" s="7">
        <v>6</v>
      </c>
      <c r="R11" s="103"/>
      <c r="S11" s="264">
        <v>14</v>
      </c>
      <c r="T11" s="290" t="s">
        <v>73</v>
      </c>
      <c r="U11" s="266">
        <v>15</v>
      </c>
      <c r="V11" s="265" t="s">
        <v>73</v>
      </c>
      <c r="W11" s="267"/>
      <c r="X11" s="117">
        <v>3</v>
      </c>
      <c r="Y11" s="145"/>
      <c r="Z11" s="268">
        <v>72</v>
      </c>
      <c r="AA11" s="269">
        <v>24</v>
      </c>
      <c r="AB11" s="144"/>
      <c r="AC11" s="278">
        <v>56</v>
      </c>
      <c r="AD11" s="271">
        <v>21</v>
      </c>
      <c r="AE11" s="275" t="s">
        <v>73</v>
      </c>
      <c r="AF11" s="41"/>
    </row>
    <row r="12" spans="1:34" ht="21.75" customHeight="1" x14ac:dyDescent="0.2">
      <c r="A12" s="40">
        <v>235</v>
      </c>
      <c r="B12" s="55">
        <v>18</v>
      </c>
      <c r="C12" s="21"/>
      <c r="D12" s="84" t="s">
        <v>6</v>
      </c>
      <c r="E12" s="117">
        <v>12</v>
      </c>
      <c r="F12" s="117">
        <v>12</v>
      </c>
      <c r="G12" s="22"/>
      <c r="H12" s="40">
        <v>223</v>
      </c>
      <c r="I12" s="55">
        <v>19</v>
      </c>
      <c r="J12" s="41"/>
      <c r="K12" s="71">
        <f t="shared" si="0"/>
        <v>-12</v>
      </c>
      <c r="L12" s="72">
        <f t="shared" si="1"/>
        <v>-5.1063829787234036</v>
      </c>
      <c r="M12" s="233">
        <f t="shared" si="2"/>
        <v>222</v>
      </c>
      <c r="N12" s="234">
        <f t="shared" si="3"/>
        <v>1</v>
      </c>
      <c r="O12" s="28"/>
      <c r="P12" s="7">
        <v>5</v>
      </c>
      <c r="Q12" s="7">
        <v>1</v>
      </c>
      <c r="R12" s="103"/>
      <c r="S12" s="272">
        <v>9</v>
      </c>
      <c r="T12" s="290" t="s">
        <v>73</v>
      </c>
      <c r="U12" s="266">
        <v>6</v>
      </c>
      <c r="V12" s="265" t="s">
        <v>73</v>
      </c>
      <c r="W12" s="267"/>
      <c r="X12" s="117">
        <v>3</v>
      </c>
      <c r="Y12" s="145"/>
      <c r="Z12" s="268">
        <v>73</v>
      </c>
      <c r="AA12" s="269">
        <v>26</v>
      </c>
      <c r="AB12" s="144"/>
      <c r="AC12" s="270">
        <v>54</v>
      </c>
      <c r="AD12" s="271">
        <v>21</v>
      </c>
      <c r="AE12" s="275" t="s">
        <v>73</v>
      </c>
      <c r="AF12" s="41"/>
    </row>
    <row r="13" spans="1:34" ht="21.75" customHeight="1" x14ac:dyDescent="0.2">
      <c r="A13" s="40">
        <v>516</v>
      </c>
      <c r="B13" s="55">
        <v>45</v>
      </c>
      <c r="C13" s="21"/>
      <c r="D13" s="84" t="s">
        <v>7</v>
      </c>
      <c r="E13" s="117">
        <v>18</v>
      </c>
      <c r="F13" s="117">
        <v>18</v>
      </c>
      <c r="G13" s="22"/>
      <c r="H13" s="40">
        <v>498</v>
      </c>
      <c r="I13" s="55">
        <v>39</v>
      </c>
      <c r="J13" s="41"/>
      <c r="K13" s="71">
        <f t="shared" si="0"/>
        <v>-18</v>
      </c>
      <c r="L13" s="72">
        <f t="shared" si="1"/>
        <v>-3.4883720930232558</v>
      </c>
      <c r="M13" s="233">
        <f t="shared" si="2"/>
        <v>494</v>
      </c>
      <c r="N13" s="234">
        <f t="shared" si="3"/>
        <v>4</v>
      </c>
      <c r="O13" s="28"/>
      <c r="P13" s="7">
        <v>17</v>
      </c>
      <c r="Q13" s="7">
        <v>1</v>
      </c>
      <c r="R13" s="103"/>
      <c r="S13" s="264">
        <v>22</v>
      </c>
      <c r="T13" s="290" t="s">
        <v>73</v>
      </c>
      <c r="U13" s="266">
        <v>16</v>
      </c>
      <c r="V13" s="265" t="s">
        <v>73</v>
      </c>
      <c r="W13" s="267"/>
      <c r="X13" s="117">
        <v>1</v>
      </c>
      <c r="Y13" s="145"/>
      <c r="Z13" s="268">
        <v>71</v>
      </c>
      <c r="AA13" s="269">
        <v>21</v>
      </c>
      <c r="AB13" s="144"/>
      <c r="AC13" s="270">
        <v>60</v>
      </c>
      <c r="AD13" s="159">
        <v>15</v>
      </c>
      <c r="AE13" s="275" t="s">
        <v>73</v>
      </c>
      <c r="AF13" s="41"/>
    </row>
    <row r="14" spans="1:34" ht="21.75" customHeight="1" x14ac:dyDescent="0.2">
      <c r="A14" s="40">
        <v>268</v>
      </c>
      <c r="B14" s="55">
        <v>21</v>
      </c>
      <c r="C14" s="21"/>
      <c r="D14" s="84" t="s">
        <v>8</v>
      </c>
      <c r="E14" s="117">
        <v>14</v>
      </c>
      <c r="F14" s="117">
        <v>14</v>
      </c>
      <c r="G14" s="22"/>
      <c r="H14" s="40">
        <v>266</v>
      </c>
      <c r="I14" s="55">
        <v>20</v>
      </c>
      <c r="J14" s="41"/>
      <c r="K14" s="71">
        <f t="shared" si="0"/>
        <v>-2</v>
      </c>
      <c r="L14" s="72">
        <f t="shared" si="1"/>
        <v>-0.74626865671641784</v>
      </c>
      <c r="M14" s="233">
        <f t="shared" si="2"/>
        <v>265</v>
      </c>
      <c r="N14" s="234">
        <f t="shared" si="3"/>
        <v>1</v>
      </c>
      <c r="O14" s="28"/>
      <c r="P14" s="7">
        <v>7</v>
      </c>
      <c r="Q14" s="7">
        <v>0</v>
      </c>
      <c r="R14" s="103"/>
      <c r="S14" s="272">
        <v>4</v>
      </c>
      <c r="T14" s="290" t="s">
        <v>73</v>
      </c>
      <c r="U14" s="266">
        <v>6</v>
      </c>
      <c r="V14" s="265" t="s">
        <v>73</v>
      </c>
      <c r="W14" s="267"/>
      <c r="X14" s="117">
        <v>0</v>
      </c>
      <c r="Y14" s="145"/>
      <c r="Z14" s="268">
        <v>73</v>
      </c>
      <c r="AA14" s="269">
        <v>26</v>
      </c>
      <c r="AB14" s="144"/>
      <c r="AC14" s="270">
        <v>55</v>
      </c>
      <c r="AD14" s="271">
        <v>26</v>
      </c>
      <c r="AE14" s="275" t="s">
        <v>73</v>
      </c>
      <c r="AF14" s="41"/>
    </row>
    <row r="15" spans="1:34" ht="21.75" customHeight="1" x14ac:dyDescent="0.2">
      <c r="A15" s="40">
        <v>422</v>
      </c>
      <c r="B15" s="55">
        <v>31</v>
      </c>
      <c r="C15" s="21"/>
      <c r="D15" s="84" t="s">
        <v>9</v>
      </c>
      <c r="E15" s="117">
        <v>17</v>
      </c>
      <c r="F15" s="117">
        <v>17</v>
      </c>
      <c r="G15" s="22"/>
      <c r="H15" s="40">
        <v>414</v>
      </c>
      <c r="I15" s="55">
        <v>33</v>
      </c>
      <c r="J15" s="41"/>
      <c r="K15" s="71">
        <f t="shared" si="0"/>
        <v>-8</v>
      </c>
      <c r="L15" s="72">
        <f t="shared" si="1"/>
        <v>-1.8957345971563981</v>
      </c>
      <c r="M15" s="233">
        <f t="shared" si="2"/>
        <v>414</v>
      </c>
      <c r="N15" s="234">
        <f t="shared" si="3"/>
        <v>0</v>
      </c>
      <c r="O15" s="28"/>
      <c r="P15" s="7">
        <v>9</v>
      </c>
      <c r="Q15" s="7">
        <v>1</v>
      </c>
      <c r="R15" s="103"/>
      <c r="S15" s="272">
        <v>11</v>
      </c>
      <c r="T15" s="290" t="s">
        <v>73</v>
      </c>
      <c r="U15" s="276">
        <v>6</v>
      </c>
      <c r="V15" s="265" t="s">
        <v>73</v>
      </c>
      <c r="W15" s="267"/>
      <c r="X15" s="117">
        <v>0</v>
      </c>
      <c r="Y15" s="145"/>
      <c r="Z15" s="268">
        <v>74</v>
      </c>
      <c r="AA15" s="269">
        <v>23</v>
      </c>
      <c r="AB15" s="144"/>
      <c r="AC15" s="270">
        <v>51</v>
      </c>
      <c r="AD15" s="271">
        <v>20</v>
      </c>
      <c r="AE15" s="275" t="s">
        <v>73</v>
      </c>
      <c r="AF15" s="41"/>
    </row>
    <row r="16" spans="1:34" ht="21.75" customHeight="1" x14ac:dyDescent="0.2">
      <c r="A16" s="40">
        <v>310</v>
      </c>
      <c r="B16" s="55">
        <v>40</v>
      </c>
      <c r="C16" s="21"/>
      <c r="D16" s="84" t="s">
        <v>10</v>
      </c>
      <c r="E16" s="117">
        <v>14</v>
      </c>
      <c r="F16" s="117">
        <v>12</v>
      </c>
      <c r="G16" s="22"/>
      <c r="H16" s="40">
        <v>286</v>
      </c>
      <c r="I16" s="55">
        <v>40</v>
      </c>
      <c r="J16" s="41"/>
      <c r="K16" s="71">
        <f t="shared" si="0"/>
        <v>-24</v>
      </c>
      <c r="L16" s="72">
        <f t="shared" si="1"/>
        <v>-7.741935483870968</v>
      </c>
      <c r="M16" s="233">
        <f t="shared" si="2"/>
        <v>285</v>
      </c>
      <c r="N16" s="234">
        <f t="shared" si="3"/>
        <v>1</v>
      </c>
      <c r="O16" s="28"/>
      <c r="P16" s="7">
        <v>1</v>
      </c>
      <c r="Q16" s="7">
        <v>1</v>
      </c>
      <c r="R16" s="103"/>
      <c r="S16" s="272">
        <v>17</v>
      </c>
      <c r="T16" s="290" t="s">
        <v>73</v>
      </c>
      <c r="U16" s="266">
        <v>5</v>
      </c>
      <c r="V16" s="265" t="s">
        <v>73</v>
      </c>
      <c r="W16" s="267"/>
      <c r="X16" s="117">
        <v>4</v>
      </c>
      <c r="Y16" s="145"/>
      <c r="Z16" s="268">
        <v>75</v>
      </c>
      <c r="AA16" s="269">
        <v>23</v>
      </c>
      <c r="AB16" s="144"/>
      <c r="AC16" s="277">
        <v>77</v>
      </c>
      <c r="AD16" s="159">
        <v>19</v>
      </c>
      <c r="AE16" s="275" t="s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5">
        <v>27</v>
      </c>
      <c r="C17" s="21"/>
      <c r="D17" s="84" t="s">
        <v>11</v>
      </c>
      <c r="E17" s="117">
        <v>8</v>
      </c>
      <c r="F17" s="117">
        <v>8</v>
      </c>
      <c r="G17" s="22"/>
      <c r="H17" s="40">
        <v>147</v>
      </c>
      <c r="I17" s="55">
        <v>25</v>
      </c>
      <c r="J17" s="41"/>
      <c r="K17" s="71">
        <f t="shared" si="0"/>
        <v>-10</v>
      </c>
      <c r="L17" s="72">
        <f t="shared" si="1"/>
        <v>-6.369426751592357</v>
      </c>
      <c r="M17" s="233">
        <f t="shared" si="2"/>
        <v>148</v>
      </c>
      <c r="N17" s="234">
        <f t="shared" si="3"/>
        <v>-1</v>
      </c>
      <c r="O17" s="28"/>
      <c r="P17" s="7">
        <v>4</v>
      </c>
      <c r="Q17" s="7">
        <v>2</v>
      </c>
      <c r="R17" s="103"/>
      <c r="S17" s="264">
        <v>7</v>
      </c>
      <c r="T17" s="290" t="s">
        <v>73</v>
      </c>
      <c r="U17" s="266">
        <v>6</v>
      </c>
      <c r="V17" s="265" t="s">
        <v>73</v>
      </c>
      <c r="W17" s="267"/>
      <c r="X17" s="117">
        <v>0</v>
      </c>
      <c r="Y17" s="145"/>
      <c r="Z17" s="268">
        <v>72</v>
      </c>
      <c r="AA17" s="269">
        <v>22</v>
      </c>
      <c r="AB17" s="144"/>
      <c r="AC17" s="291">
        <v>56</v>
      </c>
      <c r="AD17" s="159">
        <v>20</v>
      </c>
      <c r="AE17" s="275" t="s">
        <v>73</v>
      </c>
      <c r="AF17" s="41"/>
    </row>
    <row r="18" spans="1:34" ht="21.75" customHeight="1" x14ac:dyDescent="0.2">
      <c r="A18" s="40">
        <v>258</v>
      </c>
      <c r="B18" s="55">
        <v>25</v>
      </c>
      <c r="C18" s="21"/>
      <c r="D18" s="84" t="s">
        <v>12</v>
      </c>
      <c r="E18" s="117">
        <v>14</v>
      </c>
      <c r="F18" s="117">
        <v>14</v>
      </c>
      <c r="G18" s="22"/>
      <c r="H18" s="40">
        <v>249</v>
      </c>
      <c r="I18" s="55">
        <v>20</v>
      </c>
      <c r="J18" s="41"/>
      <c r="K18" s="71">
        <f t="shared" si="0"/>
        <v>-9</v>
      </c>
      <c r="L18" s="72">
        <f t="shared" si="1"/>
        <v>-3.4883720930232558</v>
      </c>
      <c r="M18" s="233">
        <f t="shared" si="2"/>
        <v>250</v>
      </c>
      <c r="N18" s="234">
        <f t="shared" si="3"/>
        <v>-1</v>
      </c>
      <c r="O18" s="28"/>
      <c r="P18" s="7">
        <v>6</v>
      </c>
      <c r="Q18" s="7">
        <v>0</v>
      </c>
      <c r="R18" s="103"/>
      <c r="S18" s="264">
        <v>10</v>
      </c>
      <c r="T18" s="290" t="s">
        <v>73</v>
      </c>
      <c r="U18" s="266">
        <v>3</v>
      </c>
      <c r="V18" s="265" t="s">
        <v>73</v>
      </c>
      <c r="W18" s="267"/>
      <c r="X18" s="117">
        <v>1</v>
      </c>
      <c r="Y18" s="145"/>
      <c r="Z18" s="268">
        <v>71</v>
      </c>
      <c r="AA18" s="269">
        <v>22</v>
      </c>
      <c r="AB18" s="144"/>
      <c r="AC18" s="277">
        <v>66</v>
      </c>
      <c r="AD18" s="159">
        <v>16</v>
      </c>
      <c r="AE18" s="275" t="s">
        <v>73</v>
      </c>
      <c r="AF18" s="41"/>
    </row>
    <row r="19" spans="1:34" ht="21.75" customHeight="1" x14ac:dyDescent="0.2">
      <c r="A19" s="40">
        <v>267</v>
      </c>
      <c r="B19" s="55">
        <v>8</v>
      </c>
      <c r="C19" s="21"/>
      <c r="D19" s="84" t="s">
        <v>13</v>
      </c>
      <c r="E19" s="117">
        <v>10</v>
      </c>
      <c r="F19" s="117">
        <v>10</v>
      </c>
      <c r="G19" s="22"/>
      <c r="H19" s="40">
        <v>259</v>
      </c>
      <c r="I19" s="55">
        <v>9</v>
      </c>
      <c r="J19" s="41"/>
      <c r="K19" s="71">
        <f t="shared" si="0"/>
        <v>-8</v>
      </c>
      <c r="L19" s="72">
        <f t="shared" si="1"/>
        <v>-2.9962546816479403</v>
      </c>
      <c r="M19" s="233">
        <f t="shared" si="2"/>
        <v>258</v>
      </c>
      <c r="N19" s="234">
        <f t="shared" si="3"/>
        <v>1</v>
      </c>
      <c r="O19" s="28"/>
      <c r="P19" s="7">
        <v>4</v>
      </c>
      <c r="Q19" s="7">
        <v>1</v>
      </c>
      <c r="R19" s="103"/>
      <c r="S19" s="264">
        <v>7</v>
      </c>
      <c r="T19" s="290" t="s">
        <v>73</v>
      </c>
      <c r="U19" s="266">
        <v>4</v>
      </c>
      <c r="V19" s="265" t="s">
        <v>73</v>
      </c>
      <c r="W19" s="267"/>
      <c r="X19" s="117">
        <v>2</v>
      </c>
      <c r="Y19" s="145"/>
      <c r="Z19" s="268">
        <v>73</v>
      </c>
      <c r="AA19" s="269">
        <v>26</v>
      </c>
      <c r="AB19" s="144"/>
      <c r="AC19" s="278">
        <v>59</v>
      </c>
      <c r="AD19" s="159">
        <v>20</v>
      </c>
      <c r="AE19" s="275" t="s">
        <v>73</v>
      </c>
      <c r="AF19" s="41"/>
    </row>
    <row r="20" spans="1:34" ht="21.75" customHeight="1" x14ac:dyDescent="0.2">
      <c r="A20" s="40">
        <v>276</v>
      </c>
      <c r="B20" s="55">
        <v>22</v>
      </c>
      <c r="C20" s="21"/>
      <c r="D20" s="84" t="s">
        <v>14</v>
      </c>
      <c r="E20" s="117">
        <v>11</v>
      </c>
      <c r="F20" s="117">
        <v>10</v>
      </c>
      <c r="G20" s="22"/>
      <c r="H20" s="40">
        <v>251</v>
      </c>
      <c r="I20" s="55">
        <v>21</v>
      </c>
      <c r="J20" s="41"/>
      <c r="K20" s="71">
        <f t="shared" si="0"/>
        <v>-25</v>
      </c>
      <c r="L20" s="72">
        <f t="shared" si="1"/>
        <v>-9.0579710144927539</v>
      </c>
      <c r="M20" s="233">
        <f t="shared" si="2"/>
        <v>254</v>
      </c>
      <c r="N20" s="234">
        <f t="shared" si="3"/>
        <v>-3</v>
      </c>
      <c r="O20" s="28"/>
      <c r="P20" s="7">
        <v>1</v>
      </c>
      <c r="Q20" s="7">
        <v>2</v>
      </c>
      <c r="R20" s="103"/>
      <c r="S20" s="264">
        <v>10</v>
      </c>
      <c r="T20" s="290" t="s">
        <v>73</v>
      </c>
      <c r="U20" s="266">
        <v>11</v>
      </c>
      <c r="V20" s="265" t="s">
        <v>73</v>
      </c>
      <c r="W20" s="267"/>
      <c r="X20" s="117">
        <v>2</v>
      </c>
      <c r="Y20" s="145"/>
      <c r="Z20" s="268">
        <v>74</v>
      </c>
      <c r="AA20" s="269">
        <v>24</v>
      </c>
      <c r="AB20" s="144"/>
      <c r="AC20" s="277">
        <v>73</v>
      </c>
      <c r="AD20" s="159">
        <v>14</v>
      </c>
      <c r="AE20" s="275" t="s">
        <v>73</v>
      </c>
      <c r="AF20" s="41"/>
    </row>
    <row r="21" spans="1:34" ht="21.75" customHeight="1" x14ac:dyDescent="0.2">
      <c r="A21" s="40">
        <v>256</v>
      </c>
      <c r="B21" s="55">
        <v>32</v>
      </c>
      <c r="C21" s="21"/>
      <c r="D21" s="84" t="s">
        <v>15</v>
      </c>
      <c r="E21" s="117">
        <v>13</v>
      </c>
      <c r="F21" s="117">
        <v>13</v>
      </c>
      <c r="G21" s="22"/>
      <c r="H21" s="40">
        <v>248</v>
      </c>
      <c r="I21" s="55">
        <v>37</v>
      </c>
      <c r="J21" s="41"/>
      <c r="K21" s="71">
        <f t="shared" si="0"/>
        <v>-8</v>
      </c>
      <c r="L21" s="72">
        <f t="shared" si="1"/>
        <v>-3.125</v>
      </c>
      <c r="M21" s="233">
        <f t="shared" si="2"/>
        <v>254</v>
      </c>
      <c r="N21" s="234">
        <f t="shared" si="3"/>
        <v>-6</v>
      </c>
      <c r="O21" s="28"/>
      <c r="P21" s="7">
        <v>7</v>
      </c>
      <c r="Q21" s="7">
        <v>12</v>
      </c>
      <c r="R21" s="103"/>
      <c r="S21" s="264">
        <v>4</v>
      </c>
      <c r="T21" s="290" t="s">
        <v>73</v>
      </c>
      <c r="U21" s="266">
        <v>5</v>
      </c>
      <c r="V21" s="265" t="s">
        <v>73</v>
      </c>
      <c r="W21" s="267"/>
      <c r="X21" s="117">
        <v>0</v>
      </c>
      <c r="Y21" s="145"/>
      <c r="Z21" s="268">
        <v>73</v>
      </c>
      <c r="AA21" s="269">
        <v>24</v>
      </c>
      <c r="AB21" s="144"/>
      <c r="AC21" s="278">
        <v>60</v>
      </c>
      <c r="AD21" s="265">
        <v>5</v>
      </c>
      <c r="AE21" s="275" t="s">
        <v>73</v>
      </c>
      <c r="AF21" s="41"/>
      <c r="AH21" s="160" t="s">
        <v>0</v>
      </c>
    </row>
    <row r="22" spans="1:34" ht="21.75" customHeight="1" x14ac:dyDescent="0.2">
      <c r="A22" s="40">
        <v>675</v>
      </c>
      <c r="B22" s="55">
        <v>66</v>
      </c>
      <c r="C22" s="21"/>
      <c r="D22" s="84" t="s">
        <v>16</v>
      </c>
      <c r="E22" s="117">
        <v>22</v>
      </c>
      <c r="F22" s="117">
        <v>22</v>
      </c>
      <c r="G22" s="22"/>
      <c r="H22" s="40">
        <v>661</v>
      </c>
      <c r="I22" s="55">
        <v>66</v>
      </c>
      <c r="J22" s="41"/>
      <c r="K22" s="71">
        <f t="shared" si="0"/>
        <v>-14</v>
      </c>
      <c r="L22" s="72">
        <f t="shared" si="1"/>
        <v>-2.074074074074074</v>
      </c>
      <c r="M22" s="233">
        <f t="shared" si="2"/>
        <v>662</v>
      </c>
      <c r="N22" s="234">
        <f t="shared" si="3"/>
        <v>-1</v>
      </c>
      <c r="O22" s="28"/>
      <c r="P22" s="7">
        <v>22</v>
      </c>
      <c r="Q22" s="7">
        <v>3</v>
      </c>
      <c r="R22" s="103"/>
      <c r="S22" s="264">
        <v>20</v>
      </c>
      <c r="T22" s="290" t="s">
        <v>73</v>
      </c>
      <c r="U22" s="266">
        <v>12</v>
      </c>
      <c r="V22" s="265" t="s">
        <v>73</v>
      </c>
      <c r="W22" s="267"/>
      <c r="X22" s="117">
        <v>3</v>
      </c>
      <c r="Y22" s="145"/>
      <c r="Z22" s="268">
        <v>70</v>
      </c>
      <c r="AA22" s="269">
        <v>19</v>
      </c>
      <c r="AB22" s="144"/>
      <c r="AC22" s="278">
        <v>58</v>
      </c>
      <c r="AD22" s="159">
        <v>11</v>
      </c>
      <c r="AE22" s="275" t="s">
        <v>73</v>
      </c>
      <c r="AF22" s="41"/>
    </row>
    <row r="23" spans="1:34" ht="21.75" customHeight="1" x14ac:dyDescent="0.2">
      <c r="A23" s="167">
        <v>109</v>
      </c>
      <c r="B23" s="168">
        <v>18</v>
      </c>
      <c r="C23" s="21"/>
      <c r="D23" s="169" t="s">
        <v>17</v>
      </c>
      <c r="E23" s="170">
        <v>7</v>
      </c>
      <c r="F23" s="170">
        <v>7</v>
      </c>
      <c r="G23" s="22"/>
      <c r="H23" s="167">
        <v>103</v>
      </c>
      <c r="I23" s="168">
        <v>17</v>
      </c>
      <c r="J23" s="41"/>
      <c r="K23" s="217">
        <f t="shared" si="0"/>
        <v>-6</v>
      </c>
      <c r="L23" s="218">
        <f t="shared" si="1"/>
        <v>-5.5045871559633035</v>
      </c>
      <c r="M23" s="235">
        <f t="shared" si="2"/>
        <v>104</v>
      </c>
      <c r="N23" s="236">
        <f t="shared" si="3"/>
        <v>-1</v>
      </c>
      <c r="O23" s="28"/>
      <c r="P23" s="171">
        <v>5</v>
      </c>
      <c r="Q23" s="220">
        <v>1</v>
      </c>
      <c r="R23" s="172"/>
      <c r="S23" s="279">
        <v>3</v>
      </c>
      <c r="T23" s="280" t="s">
        <v>73</v>
      </c>
      <c r="U23" s="281">
        <v>5</v>
      </c>
      <c r="V23" s="280" t="s">
        <v>73</v>
      </c>
      <c r="W23" s="282"/>
      <c r="X23" s="170">
        <v>2</v>
      </c>
      <c r="Y23" s="145"/>
      <c r="Z23" s="283">
        <v>70</v>
      </c>
      <c r="AA23" s="284">
        <v>22</v>
      </c>
      <c r="AB23" s="144"/>
      <c r="AC23" s="351">
        <v>52</v>
      </c>
      <c r="AD23" s="285">
        <v>22</v>
      </c>
      <c r="AE23" s="353" t="s">
        <v>73</v>
      </c>
      <c r="AF23" s="41"/>
    </row>
    <row r="24" spans="1:34" s="11" customFormat="1" ht="5.25" customHeight="1" x14ac:dyDescent="0.2">
      <c r="A24" s="67"/>
      <c r="B24" s="61"/>
      <c r="C24" s="68"/>
      <c r="D24" s="69"/>
      <c r="E24" s="113"/>
      <c r="F24" s="113" t="s">
        <v>0</v>
      </c>
      <c r="G24" s="69"/>
      <c r="H24" s="67"/>
      <c r="I24" s="61"/>
      <c r="J24" s="61"/>
      <c r="K24" s="58"/>
      <c r="L24" s="59"/>
      <c r="M24" s="237"/>
      <c r="N24" s="237"/>
      <c r="O24" s="248"/>
      <c r="P24" s="60"/>
      <c r="Q24" s="60"/>
      <c r="R24" s="104"/>
      <c r="S24" s="61"/>
      <c r="T24" s="60"/>
      <c r="U24" s="62"/>
      <c r="V24" s="60"/>
      <c r="W24" s="104"/>
      <c r="X24" s="60"/>
      <c r="Y24" s="248"/>
      <c r="Z24" s="61"/>
      <c r="AA24" s="59"/>
      <c r="AB24" s="61"/>
      <c r="AC24" s="60"/>
      <c r="AD24" s="60"/>
      <c r="AE24" s="192"/>
      <c r="AF24" s="61"/>
    </row>
    <row r="25" spans="1:34" ht="30" customHeight="1" x14ac:dyDescent="0.2">
      <c r="A25" s="47">
        <v>0</v>
      </c>
      <c r="B25" s="225">
        <v>0</v>
      </c>
      <c r="C25" s="21"/>
      <c r="D25" s="79" t="s">
        <v>72</v>
      </c>
      <c r="E25" s="118">
        <v>3</v>
      </c>
      <c r="F25" s="118">
        <v>3</v>
      </c>
      <c r="G25" s="22"/>
      <c r="H25" s="47">
        <v>0</v>
      </c>
      <c r="I25" s="65"/>
      <c r="J25" s="41"/>
      <c r="K25" s="157">
        <v>0</v>
      </c>
      <c r="L25" s="158">
        <v>0</v>
      </c>
      <c r="M25" s="238">
        <f>SUM(A25+P25-S25-U25-X25)</f>
        <v>0</v>
      </c>
      <c r="N25" s="239">
        <f>SUM(H25-M25)</f>
        <v>0</v>
      </c>
      <c r="O25" s="249"/>
      <c r="P25" s="85">
        <v>0</v>
      </c>
      <c r="Q25" s="49">
        <v>0</v>
      </c>
      <c r="R25" s="105"/>
      <c r="S25" s="86">
        <v>0</v>
      </c>
      <c r="T25" s="122" t="s">
        <v>73</v>
      </c>
      <c r="U25" s="87">
        <v>0</v>
      </c>
      <c r="V25" s="122" t="s">
        <v>73</v>
      </c>
      <c r="W25" s="106"/>
      <c r="X25" s="88">
        <v>0</v>
      </c>
      <c r="Y25" s="249"/>
      <c r="Z25" s="66">
        <v>0</v>
      </c>
      <c r="AA25" s="90">
        <v>0</v>
      </c>
      <c r="AB25" s="41"/>
      <c r="AC25" s="93" t="s">
        <v>73</v>
      </c>
      <c r="AD25" s="122" t="s">
        <v>73</v>
      </c>
      <c r="AE25" s="193" t="s">
        <v>73</v>
      </c>
      <c r="AF25" s="41"/>
    </row>
    <row r="26" spans="1:34" s="11" customFormat="1" ht="6.75" customHeight="1" x14ac:dyDescent="0.2">
      <c r="A26" s="67"/>
      <c r="B26" s="61"/>
      <c r="C26" s="68"/>
      <c r="D26" s="69"/>
      <c r="E26" s="113"/>
      <c r="F26" s="113"/>
      <c r="G26" s="69"/>
      <c r="H26" s="67"/>
      <c r="I26" s="61"/>
      <c r="J26" s="61"/>
      <c r="K26" s="58"/>
      <c r="L26" s="59"/>
      <c r="M26" s="237"/>
      <c r="N26" s="237"/>
      <c r="O26" s="248"/>
      <c r="P26" s="60"/>
      <c r="Q26" s="60"/>
      <c r="R26" s="104"/>
      <c r="S26" s="61"/>
      <c r="T26" s="60"/>
      <c r="U26" s="62"/>
      <c r="V26" s="60"/>
      <c r="W26" s="104"/>
      <c r="X26" s="60" t="s">
        <v>0</v>
      </c>
      <c r="Y26" s="248"/>
      <c r="Z26" s="61"/>
      <c r="AA26" s="59"/>
      <c r="AB26" s="61"/>
      <c r="AC26" s="60"/>
      <c r="AD26" s="60"/>
      <c r="AE26" s="192"/>
      <c r="AF26" s="61"/>
    </row>
    <row r="27" spans="1:34" s="155" customFormat="1" ht="27.75" customHeight="1" x14ac:dyDescent="0.2">
      <c r="A27" s="141">
        <v>32</v>
      </c>
      <c r="B27" s="142">
        <v>11</v>
      </c>
      <c r="C27" s="143"/>
      <c r="D27" s="79" t="s">
        <v>62</v>
      </c>
      <c r="E27" s="118">
        <v>2</v>
      </c>
      <c r="F27" s="118">
        <v>2</v>
      </c>
      <c r="G27" s="22"/>
      <c r="H27" s="141">
        <v>32</v>
      </c>
      <c r="I27" s="142">
        <v>11</v>
      </c>
      <c r="J27" s="144"/>
      <c r="K27" s="80">
        <f>H27-A27</f>
        <v>0</v>
      </c>
      <c r="L27" s="81">
        <f>SUM(K27/A27*100)</f>
        <v>0</v>
      </c>
      <c r="M27" s="238">
        <f>SUM(A27+P27-S27-U27-X27)</f>
        <v>31</v>
      </c>
      <c r="N27" s="239">
        <f>SUM(H27-M27)</f>
        <v>1</v>
      </c>
      <c r="O27" s="250"/>
      <c r="P27" s="146">
        <v>2</v>
      </c>
      <c r="Q27" s="147">
        <v>0</v>
      </c>
      <c r="R27" s="148"/>
      <c r="S27" s="149">
        <v>2</v>
      </c>
      <c r="T27" s="154" t="s">
        <v>73</v>
      </c>
      <c r="U27" s="150">
        <v>1</v>
      </c>
      <c r="V27" s="154" t="s">
        <v>73</v>
      </c>
      <c r="W27" s="151"/>
      <c r="X27" s="118">
        <v>0</v>
      </c>
      <c r="Y27" s="250"/>
      <c r="Z27" s="152">
        <v>78</v>
      </c>
      <c r="AA27" s="142">
        <v>30</v>
      </c>
      <c r="AB27" s="144"/>
      <c r="AC27" s="153">
        <v>74</v>
      </c>
      <c r="AD27" s="154">
        <v>33</v>
      </c>
      <c r="AE27" s="196" t="s">
        <v>73</v>
      </c>
      <c r="AF27" s="144"/>
    </row>
    <row r="28" spans="1:34" s="11" customFormat="1" ht="6.75" customHeight="1" x14ac:dyDescent="0.2">
      <c r="A28" s="67"/>
      <c r="B28" s="61"/>
      <c r="C28" s="68"/>
      <c r="D28" s="69"/>
      <c r="E28" s="113"/>
      <c r="F28" s="113"/>
      <c r="G28" s="69"/>
      <c r="H28" s="67"/>
      <c r="I28" s="61"/>
      <c r="J28" s="61"/>
      <c r="K28" s="58"/>
      <c r="L28" s="59"/>
      <c r="M28" s="237"/>
      <c r="N28" s="237"/>
      <c r="O28" s="251"/>
      <c r="P28" s="60"/>
      <c r="Q28" s="60"/>
      <c r="R28" s="104"/>
      <c r="S28" s="61"/>
      <c r="T28" s="60"/>
      <c r="U28" s="62"/>
      <c r="V28" s="60"/>
      <c r="W28" s="104"/>
      <c r="X28" s="60"/>
      <c r="Y28" s="251"/>
      <c r="Z28" s="61"/>
      <c r="AA28" s="59"/>
      <c r="AB28" s="252"/>
      <c r="AC28" s="60"/>
      <c r="AD28" s="60" t="s">
        <v>0</v>
      </c>
      <c r="AE28" s="192"/>
      <c r="AF28" s="61"/>
    </row>
    <row r="29" spans="1:34" s="326" customFormat="1" ht="30.75" customHeight="1" thickBot="1" x14ac:dyDescent="0.3">
      <c r="A29" s="311">
        <f>SUM(A5:A27)</f>
        <v>5660</v>
      </c>
      <c r="B29" s="311">
        <f>SUM(B27:B28,B25,B5:B23)</f>
        <v>544</v>
      </c>
      <c r="C29" s="312"/>
      <c r="D29" s="197" t="s">
        <v>55</v>
      </c>
      <c r="E29" s="311">
        <f>SUM(E27:E28,E25,E5:E23)</f>
        <v>250</v>
      </c>
      <c r="F29" s="311">
        <f>SUM(F27,F25,F5:F23)</f>
        <v>246</v>
      </c>
      <c r="G29" s="313"/>
      <c r="H29" s="311">
        <f>SUM(H5:H27)</f>
        <v>5447</v>
      </c>
      <c r="I29" s="311">
        <f>SUM(I27:I28,I25,I5:I23)</f>
        <v>540</v>
      </c>
      <c r="J29" s="314"/>
      <c r="K29" s="315">
        <f>SUM(K27:K28,K25,K5:K23)</f>
        <v>-213</v>
      </c>
      <c r="L29" s="316">
        <f>SUM(K29/A29*100)</f>
        <v>-3.7632508833922258</v>
      </c>
      <c r="M29" s="317">
        <f>SUM(M27:M28,M25,M5:M23)</f>
        <v>5445</v>
      </c>
      <c r="N29" s="318">
        <f>SUM(N27:N28,N25,N5:N23)</f>
        <v>2</v>
      </c>
      <c r="O29" s="319"/>
      <c r="P29" s="320">
        <f>SUM(P27:P28,P25,P5:P23)</f>
        <v>122</v>
      </c>
      <c r="Q29" s="320">
        <f>SUM(Q27:Q28,Q25,Q5:Q23)</f>
        <v>46</v>
      </c>
      <c r="R29" s="321"/>
      <c r="S29" s="320">
        <f>SUM(S27:S28,S25,S5:S23)</f>
        <v>167</v>
      </c>
      <c r="T29" s="320">
        <f>SUM(T27:T28,T25,T5:T23)</f>
        <v>0</v>
      </c>
      <c r="U29" s="320">
        <f>SUM(U27:U28,U25,U5:U23)</f>
        <v>137</v>
      </c>
      <c r="V29" s="320">
        <f>SUM(V27:V28,V25,V5:V23)</f>
        <v>0</v>
      </c>
      <c r="W29" s="321"/>
      <c r="X29" s="320">
        <f>SUM(X27:X28,X25,X5:X23)</f>
        <v>33</v>
      </c>
      <c r="Y29" s="319"/>
      <c r="Z29" s="322">
        <v>73</v>
      </c>
      <c r="AA29" s="322">
        <v>23</v>
      </c>
      <c r="AB29" s="323"/>
      <c r="AC29" s="322">
        <v>58</v>
      </c>
      <c r="AD29" s="322">
        <v>18</v>
      </c>
      <c r="AE29" s="324"/>
      <c r="AF29" s="325"/>
      <c r="AH29" s="326" t="s">
        <v>0</v>
      </c>
    </row>
    <row r="30" spans="1:34" s="11" customFormat="1" ht="19.5" customHeight="1" thickBot="1" x14ac:dyDescent="0.25">
      <c r="A30" s="67"/>
      <c r="B30" s="61"/>
      <c r="C30" s="68"/>
      <c r="D30" s="69"/>
      <c r="E30" s="113"/>
      <c r="F30" s="113"/>
      <c r="G30" s="69"/>
      <c r="H30" s="67"/>
      <c r="I30" s="61"/>
      <c r="J30" s="61"/>
      <c r="K30" s="58"/>
      <c r="L30" s="59"/>
      <c r="M30" s="237"/>
      <c r="N30" s="237"/>
      <c r="O30" s="70"/>
      <c r="P30" s="60"/>
      <c r="Q30" s="60"/>
      <c r="R30" s="104"/>
      <c r="S30" s="61"/>
      <c r="T30" s="60"/>
      <c r="U30" s="62"/>
      <c r="V30" s="60"/>
      <c r="W30" s="104"/>
      <c r="X30" s="60"/>
      <c r="Y30" s="70"/>
      <c r="Z30" s="61"/>
      <c r="AA30" s="59"/>
      <c r="AB30" s="61"/>
      <c r="AC30" s="60"/>
      <c r="AD30" s="60"/>
      <c r="AE30" s="60"/>
      <c r="AF30" s="61"/>
    </row>
    <row r="31" spans="1:34" ht="21.75" customHeight="1" x14ac:dyDescent="0.2">
      <c r="A31" s="201">
        <v>356</v>
      </c>
      <c r="B31" s="198">
        <v>26</v>
      </c>
      <c r="C31" s="173"/>
      <c r="D31" s="199" t="s">
        <v>36</v>
      </c>
      <c r="E31" s="200">
        <v>14</v>
      </c>
      <c r="F31" s="200">
        <v>14</v>
      </c>
      <c r="G31" s="176"/>
      <c r="H31" s="201">
        <v>325</v>
      </c>
      <c r="I31" s="198">
        <v>25</v>
      </c>
      <c r="J31" s="179"/>
      <c r="K31" s="202">
        <f>H31-A31</f>
        <v>-31</v>
      </c>
      <c r="L31" s="203">
        <f>SUM(K31/A31*100)</f>
        <v>-8.7078651685393265</v>
      </c>
      <c r="M31" s="240">
        <f>SUM(A31+P31-S31-U31-X31)</f>
        <v>330</v>
      </c>
      <c r="N31" s="232">
        <f>SUM(H31-M31)</f>
        <v>-5</v>
      </c>
      <c r="O31" s="180"/>
      <c r="P31" s="204">
        <v>10</v>
      </c>
      <c r="Q31" s="204">
        <v>8</v>
      </c>
      <c r="R31" s="205"/>
      <c r="S31" s="206">
        <v>17</v>
      </c>
      <c r="T31" s="219" t="s">
        <v>73</v>
      </c>
      <c r="U31" s="207">
        <v>15</v>
      </c>
      <c r="V31" s="219" t="s">
        <v>73</v>
      </c>
      <c r="W31" s="208"/>
      <c r="X31" s="209">
        <v>4</v>
      </c>
      <c r="Y31" s="180"/>
      <c r="Z31" s="210">
        <v>72</v>
      </c>
      <c r="AA31" s="198">
        <v>16</v>
      </c>
      <c r="AB31" s="179"/>
      <c r="AC31" s="211">
        <v>52</v>
      </c>
      <c r="AD31" s="204">
        <v>12</v>
      </c>
      <c r="AE31" s="354" t="s">
        <v>73</v>
      </c>
      <c r="AF31" s="41"/>
    </row>
    <row r="32" spans="1:34" ht="21.75" customHeight="1" x14ac:dyDescent="0.2">
      <c r="A32" s="40">
        <v>335</v>
      </c>
      <c r="B32" s="55">
        <v>12</v>
      </c>
      <c r="C32" s="21"/>
      <c r="D32" s="84" t="s">
        <v>37</v>
      </c>
      <c r="E32" s="117">
        <v>14</v>
      </c>
      <c r="F32" s="117">
        <v>13</v>
      </c>
      <c r="G32" s="22"/>
      <c r="H32" s="40">
        <v>324</v>
      </c>
      <c r="I32" s="55">
        <v>11</v>
      </c>
      <c r="J32" s="41"/>
      <c r="K32" s="71">
        <f>H32-A32</f>
        <v>-11</v>
      </c>
      <c r="L32" s="72">
        <f>SUM(K32/A32*100)</f>
        <v>-3.2835820895522385</v>
      </c>
      <c r="M32" s="241">
        <f>SUM(A32+P32-S32-U32-X32)</f>
        <v>324</v>
      </c>
      <c r="N32" s="234">
        <f>SUM(H32-M32)</f>
        <v>0</v>
      </c>
      <c r="O32" s="28"/>
      <c r="P32" s="7">
        <v>11</v>
      </c>
      <c r="Q32" s="7">
        <v>0</v>
      </c>
      <c r="R32" s="103"/>
      <c r="S32" s="38">
        <v>18</v>
      </c>
      <c r="T32" s="121" t="s">
        <v>73</v>
      </c>
      <c r="U32" s="39">
        <v>4</v>
      </c>
      <c r="V32" s="121" t="s">
        <v>73</v>
      </c>
      <c r="W32" s="108"/>
      <c r="X32" s="37">
        <v>0</v>
      </c>
      <c r="Y32" s="28"/>
      <c r="Z32" s="212">
        <v>74</v>
      </c>
      <c r="AA32" s="55">
        <v>17</v>
      </c>
      <c r="AB32" s="41"/>
      <c r="AC32" s="92">
        <v>68</v>
      </c>
      <c r="AD32" s="7">
        <v>15</v>
      </c>
      <c r="AE32" s="213" t="s">
        <v>73</v>
      </c>
      <c r="AF32" s="41"/>
    </row>
    <row r="33" spans="1:32" ht="21.75" customHeight="1" x14ac:dyDescent="0.2">
      <c r="A33" s="40">
        <v>75</v>
      </c>
      <c r="B33" s="55">
        <v>8</v>
      </c>
      <c r="C33" s="21"/>
      <c r="D33" s="84" t="s">
        <v>38</v>
      </c>
      <c r="E33" s="117">
        <v>4</v>
      </c>
      <c r="F33" s="117">
        <v>5</v>
      </c>
      <c r="G33" s="22"/>
      <c r="H33" s="40">
        <v>74</v>
      </c>
      <c r="I33" s="55">
        <v>4</v>
      </c>
      <c r="J33" s="41"/>
      <c r="K33" s="71">
        <f>H33-A33</f>
        <v>-1</v>
      </c>
      <c r="L33" s="72">
        <f>SUM(K33/A33*100)</f>
        <v>-1.3333333333333335</v>
      </c>
      <c r="M33" s="241">
        <f>SUM(A33+P33-S33-U33-X33)</f>
        <v>74</v>
      </c>
      <c r="N33" s="234">
        <f>SUM(H33-M33)</f>
        <v>0</v>
      </c>
      <c r="O33" s="28"/>
      <c r="P33" s="7">
        <v>1</v>
      </c>
      <c r="Q33" s="121">
        <v>0</v>
      </c>
      <c r="R33" s="103"/>
      <c r="S33" s="38">
        <v>1</v>
      </c>
      <c r="T33" s="121" t="s">
        <v>73</v>
      </c>
      <c r="U33" s="39">
        <v>1</v>
      </c>
      <c r="V33" s="121" t="s">
        <v>73</v>
      </c>
      <c r="W33" s="108"/>
      <c r="X33" s="37">
        <v>0</v>
      </c>
      <c r="Y33" s="28"/>
      <c r="Z33" s="212">
        <v>74</v>
      </c>
      <c r="AA33" s="55">
        <v>19</v>
      </c>
      <c r="AB33" s="41"/>
      <c r="AC33" s="120">
        <v>72</v>
      </c>
      <c r="AD33" s="7">
        <v>2</v>
      </c>
      <c r="AE33" s="213" t="s">
        <v>73</v>
      </c>
      <c r="AF33" s="41"/>
    </row>
    <row r="34" spans="1:32" ht="21.75" customHeight="1" x14ac:dyDescent="0.2">
      <c r="A34" s="40">
        <v>10</v>
      </c>
      <c r="B34" s="55">
        <v>0</v>
      </c>
      <c r="C34" s="21"/>
      <c r="D34" s="84" t="s">
        <v>59</v>
      </c>
      <c r="E34" s="117">
        <v>1</v>
      </c>
      <c r="F34" s="117">
        <v>1</v>
      </c>
      <c r="G34" s="22"/>
      <c r="H34" s="40">
        <v>17</v>
      </c>
      <c r="I34" s="55">
        <v>0</v>
      </c>
      <c r="J34" s="41"/>
      <c r="K34" s="165">
        <f>H34-A34</f>
        <v>7</v>
      </c>
      <c r="L34" s="166">
        <f>SUM(K34/A34*100)</f>
        <v>70</v>
      </c>
      <c r="M34" s="241">
        <f>SUM(A34+P34-S34-U34-X34)</f>
        <v>10</v>
      </c>
      <c r="N34" s="234">
        <v>0</v>
      </c>
      <c r="O34" s="28"/>
      <c r="P34" s="7">
        <v>0</v>
      </c>
      <c r="Q34" s="121">
        <v>0</v>
      </c>
      <c r="R34" s="103"/>
      <c r="S34" s="38">
        <v>0</v>
      </c>
      <c r="T34" s="121" t="s">
        <v>73</v>
      </c>
      <c r="U34" s="39">
        <v>0</v>
      </c>
      <c r="V34" s="121" t="s">
        <v>73</v>
      </c>
      <c r="W34" s="108"/>
      <c r="X34" s="37">
        <v>0</v>
      </c>
      <c r="Y34" s="28"/>
      <c r="Z34" s="64">
        <v>76</v>
      </c>
      <c r="AA34" s="55">
        <v>10</v>
      </c>
      <c r="AB34" s="41"/>
      <c r="AC34" s="120" t="s">
        <v>73</v>
      </c>
      <c r="AD34" s="121">
        <v>0</v>
      </c>
      <c r="AE34" s="213" t="s">
        <v>73</v>
      </c>
      <c r="AF34" s="41"/>
    </row>
    <row r="35" spans="1:32" s="326" customFormat="1" ht="21.75" customHeight="1" thickBot="1" x14ac:dyDescent="0.3">
      <c r="A35" s="327">
        <f>SUM(A31:A34)</f>
        <v>776</v>
      </c>
      <c r="B35" s="328">
        <f>SUM(B31:B34)</f>
        <v>46</v>
      </c>
      <c r="C35" s="312"/>
      <c r="D35" s="214" t="s">
        <v>56</v>
      </c>
      <c r="E35" s="329">
        <f>SUM(E31:E34)</f>
        <v>33</v>
      </c>
      <c r="F35" s="329">
        <f>SUM(F31:F34)</f>
        <v>33</v>
      </c>
      <c r="G35" s="313"/>
      <c r="H35" s="327">
        <f>SUM(H31:H34)</f>
        <v>740</v>
      </c>
      <c r="I35" s="328">
        <f>SUM(I31:I34)</f>
        <v>40</v>
      </c>
      <c r="J35" s="314"/>
      <c r="K35" s="330">
        <f>SUM(K31:K34)</f>
        <v>-36</v>
      </c>
      <c r="L35" s="316">
        <f>SUM(K35/A35*100)</f>
        <v>-4.6391752577319592</v>
      </c>
      <c r="M35" s="331">
        <f>SUM(M31:M34)</f>
        <v>738</v>
      </c>
      <c r="N35" s="332">
        <f>SUM(H35-M35)</f>
        <v>2</v>
      </c>
      <c r="O35" s="333"/>
      <c r="P35" s="334">
        <f>SUM(P31:P34)</f>
        <v>22</v>
      </c>
      <c r="Q35" s="334">
        <f>SUM(Q31:Q34)</f>
        <v>8</v>
      </c>
      <c r="R35" s="321"/>
      <c r="S35" s="334">
        <f>SUM(S31:S34)</f>
        <v>36</v>
      </c>
      <c r="T35" s="334">
        <f>SUM(T31:T34)</f>
        <v>0</v>
      </c>
      <c r="U35" s="334">
        <f>SUM(U31:U34)</f>
        <v>20</v>
      </c>
      <c r="V35" s="334">
        <f>SUM(V31:V34)</f>
        <v>0</v>
      </c>
      <c r="W35" s="321"/>
      <c r="X35" s="328">
        <f>SUM(X31:X34)</f>
        <v>4</v>
      </c>
      <c r="Y35" s="333"/>
      <c r="Z35" s="335">
        <v>73</v>
      </c>
      <c r="AA35" s="336">
        <v>17</v>
      </c>
      <c r="AB35" s="314"/>
      <c r="AC35" s="335">
        <v>64</v>
      </c>
      <c r="AD35" s="337">
        <v>13</v>
      </c>
      <c r="AE35" s="338"/>
      <c r="AF35" s="325"/>
    </row>
    <row r="36" spans="1:32" s="11" customFormat="1" ht="20.25" customHeight="1" thickBot="1" x14ac:dyDescent="0.25">
      <c r="A36" s="67"/>
      <c r="B36" s="61"/>
      <c r="C36" s="68"/>
      <c r="D36" s="69"/>
      <c r="E36" s="113"/>
      <c r="F36" s="113"/>
      <c r="G36" s="69"/>
      <c r="H36" s="67"/>
      <c r="I36" s="61"/>
      <c r="J36" s="61"/>
      <c r="K36" s="58"/>
      <c r="L36" s="59"/>
      <c r="M36" s="237"/>
      <c r="N36" s="237"/>
      <c r="O36" s="70"/>
      <c r="P36" s="60"/>
      <c r="Q36" s="60"/>
      <c r="R36" s="104"/>
      <c r="S36" s="61"/>
      <c r="T36" s="60"/>
      <c r="U36" s="62"/>
      <c r="V36" s="60"/>
      <c r="W36" s="104"/>
      <c r="X36" s="60"/>
      <c r="Y36" s="70"/>
      <c r="Z36" s="61"/>
      <c r="AA36" s="59"/>
      <c r="AB36" s="61"/>
      <c r="AC36" s="60"/>
      <c r="AD36" s="60"/>
      <c r="AE36" s="60"/>
      <c r="AF36" s="61"/>
    </row>
    <row r="37" spans="1:32" ht="32.25" customHeight="1" x14ac:dyDescent="0.2">
      <c r="A37" s="177">
        <v>63</v>
      </c>
      <c r="B37" s="178">
        <v>1</v>
      </c>
      <c r="C37" s="173"/>
      <c r="D37" s="174" t="s">
        <v>69</v>
      </c>
      <c r="E37" s="227">
        <v>3</v>
      </c>
      <c r="F37" s="175">
        <v>2</v>
      </c>
      <c r="G37" s="176"/>
      <c r="H37" s="177">
        <v>64</v>
      </c>
      <c r="I37" s="178">
        <v>1</v>
      </c>
      <c r="J37" s="179"/>
      <c r="K37" s="215">
        <f>H37-A37</f>
        <v>1</v>
      </c>
      <c r="L37" s="216">
        <f>SUM(K37/A37*100)</f>
        <v>1.5873015873015872</v>
      </c>
      <c r="M37" s="242">
        <f>SUM(A37+P37-S37-U37-X37)</f>
        <v>72</v>
      </c>
      <c r="N37" s="243">
        <f>SUM(H37-M37)</f>
        <v>-8</v>
      </c>
      <c r="O37" s="180"/>
      <c r="P37" s="181">
        <v>9</v>
      </c>
      <c r="Q37" s="182">
        <v>0</v>
      </c>
      <c r="R37" s="183"/>
      <c r="S37" s="184">
        <v>0</v>
      </c>
      <c r="T37" s="190" t="s">
        <v>73</v>
      </c>
      <c r="U37" s="185">
        <v>0</v>
      </c>
      <c r="V37" s="190" t="s">
        <v>73</v>
      </c>
      <c r="W37" s="186"/>
      <c r="X37" s="187">
        <v>0</v>
      </c>
      <c r="Y37" s="180"/>
      <c r="Z37" s="188">
        <v>53</v>
      </c>
      <c r="AA37" s="178">
        <v>6</v>
      </c>
      <c r="AB37" s="179"/>
      <c r="AC37" s="189">
        <v>48</v>
      </c>
      <c r="AD37" s="190">
        <v>0</v>
      </c>
      <c r="AE37" s="191" t="s">
        <v>73</v>
      </c>
      <c r="AF37" s="41"/>
    </row>
    <row r="38" spans="1:32" s="11" customFormat="1" ht="4.5" customHeight="1" x14ac:dyDescent="0.2">
      <c r="A38" s="67"/>
      <c r="B38" s="61"/>
      <c r="C38" s="68"/>
      <c r="D38" s="69"/>
      <c r="E38" s="113" t="s">
        <v>0</v>
      </c>
      <c r="F38" s="113" t="s">
        <v>0</v>
      </c>
      <c r="G38" s="69"/>
      <c r="H38" s="67"/>
      <c r="I38" s="61"/>
      <c r="J38" s="61"/>
      <c r="K38" s="58"/>
      <c r="L38" s="59"/>
      <c r="M38" s="237"/>
      <c r="N38" s="237"/>
      <c r="O38" s="70"/>
      <c r="P38" s="60"/>
      <c r="Q38" s="60"/>
      <c r="R38" s="104"/>
      <c r="S38" s="61"/>
      <c r="T38" s="60"/>
      <c r="U38" s="62"/>
      <c r="V38" s="60"/>
      <c r="W38" s="104"/>
      <c r="X38" s="60"/>
      <c r="Y38" s="70"/>
      <c r="Z38" s="61"/>
      <c r="AA38" s="59"/>
      <c r="AB38" s="61"/>
      <c r="AC38" s="60"/>
      <c r="AD38" s="60"/>
      <c r="AE38" s="192"/>
      <c r="AF38" s="61"/>
    </row>
    <row r="39" spans="1:32" ht="32.25" customHeight="1" x14ac:dyDescent="0.2">
      <c r="A39" s="47">
        <v>27</v>
      </c>
      <c r="B39" s="65">
        <v>0</v>
      </c>
      <c r="C39" s="21"/>
      <c r="D39" s="79" t="s">
        <v>70</v>
      </c>
      <c r="E39" s="226">
        <v>1</v>
      </c>
      <c r="F39" s="118">
        <v>1</v>
      </c>
      <c r="G39" s="22"/>
      <c r="H39" s="47">
        <v>27</v>
      </c>
      <c r="I39" s="65">
        <v>0</v>
      </c>
      <c r="J39" s="41"/>
      <c r="K39" s="157">
        <f>H39-A39</f>
        <v>0</v>
      </c>
      <c r="L39" s="158">
        <f>SUM(K39/A39*100)</f>
        <v>0</v>
      </c>
      <c r="M39" s="238">
        <f>SUM(A39+P39-S39-U39-X39)</f>
        <v>27</v>
      </c>
      <c r="N39" s="239">
        <f>SUM(H39-M39)</f>
        <v>0</v>
      </c>
      <c r="O39" s="28"/>
      <c r="P39" s="48">
        <v>0</v>
      </c>
      <c r="Q39" s="49">
        <v>0</v>
      </c>
      <c r="R39" s="105"/>
      <c r="S39" s="50">
        <v>0</v>
      </c>
      <c r="T39" s="122" t="s">
        <v>73</v>
      </c>
      <c r="U39" s="51">
        <v>0</v>
      </c>
      <c r="V39" s="122" t="s">
        <v>73</v>
      </c>
      <c r="W39" s="106"/>
      <c r="X39" s="52">
        <v>0</v>
      </c>
      <c r="Y39" s="28"/>
      <c r="Z39" s="82">
        <v>51</v>
      </c>
      <c r="AA39" s="65">
        <v>7</v>
      </c>
      <c r="AB39" s="41"/>
      <c r="AC39" s="93" t="s">
        <v>73</v>
      </c>
      <c r="AD39" s="122" t="s">
        <v>73</v>
      </c>
      <c r="AE39" s="193" t="s">
        <v>73</v>
      </c>
      <c r="AF39" s="41"/>
    </row>
    <row r="40" spans="1:32" s="11" customFormat="1" ht="4.5" customHeight="1" x14ac:dyDescent="0.2">
      <c r="A40" s="67"/>
      <c r="B40" s="61"/>
      <c r="C40" s="68"/>
      <c r="D40" s="69"/>
      <c r="E40" s="113"/>
      <c r="F40" s="113"/>
      <c r="G40" s="69"/>
      <c r="H40" s="67"/>
      <c r="I40" s="61"/>
      <c r="J40" s="61"/>
      <c r="K40" s="58"/>
      <c r="L40" s="59"/>
      <c r="M40" s="237"/>
      <c r="N40" s="237"/>
      <c r="O40" s="70"/>
      <c r="P40" s="60"/>
      <c r="Q40" s="60"/>
      <c r="R40" s="104"/>
      <c r="S40" s="61"/>
      <c r="T40" s="60"/>
      <c r="U40" s="62"/>
      <c r="V40" s="60"/>
      <c r="W40" s="104"/>
      <c r="X40" s="60"/>
      <c r="Y40" s="70"/>
      <c r="Z40" s="61"/>
      <c r="AA40" s="59"/>
      <c r="AB40" s="61"/>
      <c r="AC40" s="60"/>
      <c r="AD40" s="60"/>
      <c r="AE40" s="192"/>
      <c r="AF40" s="61"/>
    </row>
    <row r="41" spans="1:32" ht="21.75" customHeight="1" x14ac:dyDescent="0.2">
      <c r="A41" s="53">
        <v>336</v>
      </c>
      <c r="B41" s="54">
        <v>17</v>
      </c>
      <c r="C41" s="21"/>
      <c r="D41" s="83" t="s">
        <v>39</v>
      </c>
      <c r="E41" s="116">
        <v>11</v>
      </c>
      <c r="F41" s="116">
        <v>11</v>
      </c>
      <c r="G41" s="22"/>
      <c r="H41" s="53">
        <v>348</v>
      </c>
      <c r="I41" s="54">
        <v>19</v>
      </c>
      <c r="J41" s="41"/>
      <c r="K41" s="286">
        <f>H41-A41</f>
        <v>12</v>
      </c>
      <c r="L41" s="287">
        <f>SUM(K41/A41*100)</f>
        <v>3.5714285714285712</v>
      </c>
      <c r="M41" s="244">
        <f>SUM(A41+P41-S41-U41-X41)</f>
        <v>347</v>
      </c>
      <c r="N41" s="245">
        <f>SUM(H41-M41)</f>
        <v>1</v>
      </c>
      <c r="O41" s="28"/>
      <c r="P41" s="73">
        <v>18</v>
      </c>
      <c r="Q41" s="74">
        <v>2</v>
      </c>
      <c r="R41" s="102"/>
      <c r="S41" s="77">
        <v>5</v>
      </c>
      <c r="T41" s="123" t="s">
        <v>73</v>
      </c>
      <c r="U41" s="78">
        <v>1</v>
      </c>
      <c r="V41" s="123" t="s">
        <v>73</v>
      </c>
      <c r="W41" s="107"/>
      <c r="X41" s="75">
        <v>1</v>
      </c>
      <c r="Y41" s="28"/>
      <c r="Z41" s="63">
        <v>56</v>
      </c>
      <c r="AA41" s="54">
        <v>7</v>
      </c>
      <c r="AB41" s="41"/>
      <c r="AC41" s="91">
        <v>53</v>
      </c>
      <c r="AD41" s="123">
        <v>4</v>
      </c>
      <c r="AE41" s="194" t="s">
        <v>73</v>
      </c>
      <c r="AF41" s="41"/>
    </row>
    <row r="42" spans="1:32" ht="21.75" customHeight="1" x14ac:dyDescent="0.2">
      <c r="A42" s="40">
        <v>87</v>
      </c>
      <c r="B42" s="55">
        <v>4</v>
      </c>
      <c r="C42" s="21"/>
      <c r="D42" s="84" t="s">
        <v>40</v>
      </c>
      <c r="E42" s="117">
        <v>4</v>
      </c>
      <c r="F42" s="117">
        <v>4</v>
      </c>
      <c r="G42" s="22"/>
      <c r="H42" s="40">
        <v>85</v>
      </c>
      <c r="I42" s="55">
        <v>7</v>
      </c>
      <c r="J42" s="41"/>
      <c r="K42" s="71">
        <f>H42-A42</f>
        <v>-2</v>
      </c>
      <c r="L42" s="72">
        <f>SUM(K42/A42*100)</f>
        <v>-2.2988505747126435</v>
      </c>
      <c r="M42" s="241">
        <f>SUM(A42+P42-S42-U42-X42)</f>
        <v>84</v>
      </c>
      <c r="N42" s="234">
        <f>SUM(H42-M42)</f>
        <v>1</v>
      </c>
      <c r="O42" s="28"/>
      <c r="P42" s="36">
        <v>8</v>
      </c>
      <c r="Q42" s="7">
        <v>3</v>
      </c>
      <c r="R42" s="103"/>
      <c r="S42" s="38">
        <v>4</v>
      </c>
      <c r="T42" s="121" t="s">
        <v>73</v>
      </c>
      <c r="U42" s="39">
        <v>1</v>
      </c>
      <c r="V42" s="121" t="s">
        <v>73</v>
      </c>
      <c r="W42" s="108"/>
      <c r="X42" s="37">
        <v>6</v>
      </c>
      <c r="Y42" s="28"/>
      <c r="Z42" s="64">
        <v>57</v>
      </c>
      <c r="AA42" s="55">
        <v>6</v>
      </c>
      <c r="AB42" s="41"/>
      <c r="AC42" s="120">
        <v>53</v>
      </c>
      <c r="AD42" s="121">
        <v>6</v>
      </c>
      <c r="AE42" s="213" t="s">
        <v>73</v>
      </c>
      <c r="AF42" s="41"/>
    </row>
    <row r="43" spans="1:32" s="140" customFormat="1" ht="21.75" customHeight="1" x14ac:dyDescent="0.2">
      <c r="A43" s="56">
        <f>SUM(A41:A42)</f>
        <v>423</v>
      </c>
      <c r="B43" s="57">
        <f>SUM(B41:B42)</f>
        <v>21</v>
      </c>
      <c r="C43" s="126"/>
      <c r="D43" s="127" t="s">
        <v>41</v>
      </c>
      <c r="E43" s="76">
        <f>SUM(E41:E42)</f>
        <v>15</v>
      </c>
      <c r="F43" s="76">
        <f>SUM(F41:F42)</f>
        <v>15</v>
      </c>
      <c r="G43" s="129"/>
      <c r="H43" s="124">
        <f>SUM(H41:H42)</f>
        <v>433</v>
      </c>
      <c r="I43" s="125">
        <f>SUM(I41:I42)</f>
        <v>26</v>
      </c>
      <c r="J43" s="130"/>
      <c r="K43" s="288">
        <f>SUM(K41:K42)</f>
        <v>10</v>
      </c>
      <c r="L43" s="289">
        <f>SUM(L41:L42)</f>
        <v>1.2725779967159276</v>
      </c>
      <c r="M43" s="246">
        <f>SUM(A43+P43-S43-U43-X43)</f>
        <v>431</v>
      </c>
      <c r="N43" s="236">
        <f>SUM(H43-M43)</f>
        <v>2</v>
      </c>
      <c r="O43" s="131"/>
      <c r="P43" s="132">
        <f>SUM(P41:P42)</f>
        <v>26</v>
      </c>
      <c r="Q43" s="133">
        <f>SUM(Q41:Q42)</f>
        <v>5</v>
      </c>
      <c r="R43" s="134"/>
      <c r="S43" s="135">
        <f>SUM(S41:S42)</f>
        <v>9</v>
      </c>
      <c r="T43" s="133">
        <f>SUM(T41:T42)</f>
        <v>0</v>
      </c>
      <c r="U43" s="136">
        <f>SUM(U41:U42)</f>
        <v>2</v>
      </c>
      <c r="V43" s="133">
        <f>SUM(V41:V42)</f>
        <v>0</v>
      </c>
      <c r="W43" s="137"/>
      <c r="X43" s="128">
        <f>SUM(X41:X42)</f>
        <v>7</v>
      </c>
      <c r="Y43" s="131"/>
      <c r="Z43" s="138"/>
      <c r="AA43" s="125"/>
      <c r="AB43" s="130"/>
      <c r="AC43" s="132"/>
      <c r="AD43" s="139"/>
      <c r="AE43" s="195"/>
      <c r="AF43" s="130"/>
    </row>
    <row r="44" spans="1:32" s="11" customFormat="1" ht="4.5" customHeight="1" x14ac:dyDescent="0.2">
      <c r="A44" s="67"/>
      <c r="B44" s="61"/>
      <c r="C44" s="68"/>
      <c r="D44" s="69"/>
      <c r="E44" s="113" t="s">
        <v>0</v>
      </c>
      <c r="F44" s="113" t="s">
        <v>0</v>
      </c>
      <c r="G44" s="69"/>
      <c r="H44" s="67"/>
      <c r="I44" s="61"/>
      <c r="J44" s="61"/>
      <c r="K44" s="58"/>
      <c r="L44" s="59"/>
      <c r="M44" s="237"/>
      <c r="N44" s="237"/>
      <c r="O44" s="70"/>
      <c r="P44" s="60"/>
      <c r="Q44" s="60"/>
      <c r="R44" s="104"/>
      <c r="S44" s="61"/>
      <c r="T44" s="60"/>
      <c r="U44" s="62"/>
      <c r="V44" s="60"/>
      <c r="W44" s="104"/>
      <c r="X44" s="60"/>
      <c r="Y44" s="70"/>
      <c r="Z44" s="61"/>
      <c r="AA44" s="59"/>
      <c r="AB44" s="61"/>
      <c r="AC44" s="60"/>
      <c r="AD44" s="60"/>
      <c r="AE44" s="192"/>
      <c r="AF44" s="61"/>
    </row>
    <row r="45" spans="1:32" s="155" customFormat="1" ht="27.75" customHeight="1" x14ac:dyDescent="0.2">
      <c r="A45" s="141">
        <v>161</v>
      </c>
      <c r="B45" s="142">
        <v>35</v>
      </c>
      <c r="C45" s="143"/>
      <c r="D45" s="156" t="s">
        <v>65</v>
      </c>
      <c r="E45" s="226">
        <v>6</v>
      </c>
      <c r="F45" s="118">
        <v>6</v>
      </c>
      <c r="G45" s="22"/>
      <c r="H45" s="141">
        <v>164</v>
      </c>
      <c r="I45" s="142">
        <v>35</v>
      </c>
      <c r="J45" s="144"/>
      <c r="K45" s="157">
        <f>H45-A45</f>
        <v>3</v>
      </c>
      <c r="L45" s="158">
        <f>SUM(K45/A45*100)</f>
        <v>1.8633540372670807</v>
      </c>
      <c r="M45" s="238">
        <f>SUM(A45+P45-S45-U45-X45)</f>
        <v>163</v>
      </c>
      <c r="N45" s="239">
        <f>SUM(H45-M45)</f>
        <v>1</v>
      </c>
      <c r="O45" s="145"/>
      <c r="P45" s="146">
        <v>7</v>
      </c>
      <c r="Q45" s="147">
        <v>0</v>
      </c>
      <c r="R45" s="148"/>
      <c r="S45" s="149">
        <v>4</v>
      </c>
      <c r="T45" s="154" t="s">
        <v>73</v>
      </c>
      <c r="U45" s="150">
        <v>1</v>
      </c>
      <c r="V45" s="154" t="s">
        <v>73</v>
      </c>
      <c r="W45" s="151"/>
      <c r="X45" s="118">
        <v>0</v>
      </c>
      <c r="Y45" s="145"/>
      <c r="Z45" s="152">
        <v>66</v>
      </c>
      <c r="AA45" s="142">
        <v>14</v>
      </c>
      <c r="AB45" s="144"/>
      <c r="AC45" s="153">
        <v>55</v>
      </c>
      <c r="AD45" s="147">
        <v>12</v>
      </c>
      <c r="AE45" s="196" t="s">
        <v>73</v>
      </c>
      <c r="AF45" s="144"/>
    </row>
    <row r="46" spans="1:32" s="11" customFormat="1" ht="4.5" customHeight="1" x14ac:dyDescent="0.2">
      <c r="A46" s="67" t="s">
        <v>0</v>
      </c>
      <c r="B46" s="61"/>
      <c r="C46" s="68"/>
      <c r="D46" s="69"/>
      <c r="E46" s="113"/>
      <c r="F46" s="113"/>
      <c r="G46" s="69"/>
      <c r="H46" s="67" t="s">
        <v>0</v>
      </c>
      <c r="I46" s="61"/>
      <c r="J46" s="61"/>
      <c r="K46" s="58"/>
      <c r="L46" s="59"/>
      <c r="M46" s="237"/>
      <c r="N46" s="237"/>
      <c r="O46" s="70"/>
      <c r="P46" s="60"/>
      <c r="Q46" s="60"/>
      <c r="R46" s="104"/>
      <c r="S46" s="61"/>
      <c r="T46" s="60"/>
      <c r="U46" s="62"/>
      <c r="V46" s="60"/>
      <c r="W46" s="104"/>
      <c r="X46" s="60"/>
      <c r="Y46" s="70"/>
      <c r="Z46" s="61"/>
      <c r="AA46" s="59"/>
      <c r="AB46" s="61"/>
      <c r="AC46" s="60"/>
      <c r="AD46" s="60"/>
      <c r="AE46" s="192"/>
      <c r="AF46" s="61"/>
    </row>
    <row r="47" spans="1:32" s="155" customFormat="1" ht="27.75" customHeight="1" x14ac:dyDescent="0.2">
      <c r="A47" s="141">
        <v>116</v>
      </c>
      <c r="B47" s="142">
        <v>1</v>
      </c>
      <c r="C47" s="143"/>
      <c r="D47" s="79" t="s">
        <v>63</v>
      </c>
      <c r="E47" s="226">
        <v>4</v>
      </c>
      <c r="F47" s="118">
        <v>4</v>
      </c>
      <c r="G47" s="22"/>
      <c r="H47" s="141">
        <v>116</v>
      </c>
      <c r="I47" s="142">
        <v>1</v>
      </c>
      <c r="J47" s="144"/>
      <c r="K47" s="157">
        <f>H47-A47</f>
        <v>0</v>
      </c>
      <c r="L47" s="158">
        <f>SUM(K47/A47*100)</f>
        <v>0</v>
      </c>
      <c r="M47" s="238">
        <f>SUM(A47+P47-S47-U47-X47)</f>
        <v>117</v>
      </c>
      <c r="N47" s="239">
        <f>SUM(H47-M47)</f>
        <v>-1</v>
      </c>
      <c r="O47" s="145"/>
      <c r="P47" s="146">
        <v>3</v>
      </c>
      <c r="Q47" s="147">
        <v>0</v>
      </c>
      <c r="R47" s="148"/>
      <c r="S47" s="149">
        <v>2</v>
      </c>
      <c r="T47" s="154" t="s">
        <v>73</v>
      </c>
      <c r="U47" s="150">
        <v>0</v>
      </c>
      <c r="V47" s="154" t="s">
        <v>73</v>
      </c>
      <c r="W47" s="151"/>
      <c r="X47" s="118">
        <v>0</v>
      </c>
      <c r="Y47" s="145"/>
      <c r="Z47" s="152">
        <v>64</v>
      </c>
      <c r="AA47" s="142">
        <v>16</v>
      </c>
      <c r="AB47" s="144"/>
      <c r="AC47" s="153">
        <v>52</v>
      </c>
      <c r="AD47" s="154">
        <v>8</v>
      </c>
      <c r="AE47" s="196" t="s">
        <v>73</v>
      </c>
      <c r="AF47" s="144"/>
    </row>
    <row r="48" spans="1:32" s="11" customFormat="1" ht="4.5" customHeight="1" x14ac:dyDescent="0.2">
      <c r="A48" s="67"/>
      <c r="B48" s="61"/>
      <c r="C48" s="68"/>
      <c r="D48" s="69"/>
      <c r="E48" s="113"/>
      <c r="F48" s="113"/>
      <c r="G48" s="69"/>
      <c r="H48" s="67"/>
      <c r="I48" s="61"/>
      <c r="J48" s="61"/>
      <c r="K48" s="58"/>
      <c r="L48" s="59"/>
      <c r="M48" s="237"/>
      <c r="N48" s="237"/>
      <c r="O48" s="70"/>
      <c r="P48" s="60"/>
      <c r="Q48" s="60"/>
      <c r="R48" s="104"/>
      <c r="S48" s="61"/>
      <c r="T48" s="60"/>
      <c r="U48" s="62"/>
      <c r="V48" s="60"/>
      <c r="W48" s="104"/>
      <c r="X48" s="60"/>
      <c r="Y48" s="70"/>
      <c r="Z48" s="61"/>
      <c r="AA48" s="59"/>
      <c r="AB48" s="61"/>
      <c r="AC48" s="60"/>
      <c r="AD48" s="60"/>
      <c r="AE48" s="192"/>
      <c r="AF48" s="61"/>
    </row>
    <row r="49" spans="1:32" s="326" customFormat="1" ht="21.75" customHeight="1" thickBot="1" x14ac:dyDescent="0.3">
      <c r="A49" s="339">
        <f>SUM(A37,A39,A43,A45,A47)</f>
        <v>790</v>
      </c>
      <c r="B49" s="339">
        <f>SUM(B37,B39,B43,B45,B47)</f>
        <v>58</v>
      </c>
      <c r="C49" s="312"/>
      <c r="D49" s="197" t="s">
        <v>71</v>
      </c>
      <c r="E49" s="339">
        <f>SUM(E37,E39,E43,E45,E47)</f>
        <v>29</v>
      </c>
      <c r="F49" s="339">
        <f>SUM(F37,F39,F43,F45,F47)</f>
        <v>28</v>
      </c>
      <c r="G49" s="313"/>
      <c r="H49" s="339">
        <f>SUM(H37,H39,H43,H45,H47)</f>
        <v>804</v>
      </c>
      <c r="I49" s="339">
        <f>SUM(I37,I39,I43,I45,I47)</f>
        <v>63</v>
      </c>
      <c r="J49" s="314"/>
      <c r="K49" s="340">
        <f>SUM(K37,K39,K41,K42,K45,K47)</f>
        <v>14</v>
      </c>
      <c r="L49" s="340">
        <f>SUM(L37,L39,L43,L45,L47)</f>
        <v>4.7232336212845958</v>
      </c>
      <c r="M49" s="341">
        <f>SUM(M37,M39,M43,M45,M47)</f>
        <v>810</v>
      </c>
      <c r="N49" s="341">
        <f>SUM(N37,N39,N43,N45,N47)</f>
        <v>-6</v>
      </c>
      <c r="O49" s="333"/>
      <c r="P49" s="342">
        <f>SUM(P37,P39,P43,P45,P47)</f>
        <v>45</v>
      </c>
      <c r="Q49" s="342">
        <f>SUM(Q37,Q39,Q43,Q45,Q47)</f>
        <v>5</v>
      </c>
      <c r="R49" s="343"/>
      <c r="S49" s="342">
        <f>SUM(S37,S39,S43,S45,S47)</f>
        <v>15</v>
      </c>
      <c r="T49" s="342">
        <f t="shared" ref="T49:V49" si="4">SUM(T37,T39,T43,T45,T47)</f>
        <v>0</v>
      </c>
      <c r="U49" s="342">
        <f t="shared" si="4"/>
        <v>3</v>
      </c>
      <c r="V49" s="342">
        <f t="shared" si="4"/>
        <v>0</v>
      </c>
      <c r="W49" s="344"/>
      <c r="X49" s="339">
        <f>SUM(X37,X39,X43,X45,X47)</f>
        <v>7</v>
      </c>
      <c r="Y49" s="333"/>
      <c r="Z49" s="342">
        <v>59</v>
      </c>
      <c r="AA49" s="345">
        <v>9</v>
      </c>
      <c r="AB49" s="314"/>
      <c r="AC49" s="342">
        <v>52</v>
      </c>
      <c r="AD49" s="346">
        <v>7</v>
      </c>
      <c r="AE49" s="347"/>
      <c r="AF49" s="325"/>
    </row>
    <row r="50" spans="1:32" s="11" customFormat="1" ht="26.25" customHeight="1" thickBot="1" x14ac:dyDescent="0.25">
      <c r="A50" s="67"/>
      <c r="B50" s="61"/>
      <c r="C50" s="68"/>
      <c r="D50" s="69"/>
      <c r="E50" s="113"/>
      <c r="F50" s="113"/>
      <c r="G50" s="69"/>
      <c r="H50" s="67"/>
      <c r="I50" s="61"/>
      <c r="J50" s="61"/>
      <c r="K50" s="58"/>
      <c r="L50" s="59"/>
      <c r="M50" s="237"/>
      <c r="N50" s="237"/>
      <c r="O50" s="70"/>
      <c r="P50" s="60"/>
      <c r="Q50" s="60"/>
      <c r="R50" s="104"/>
      <c r="S50" s="61"/>
      <c r="T50" s="60"/>
      <c r="U50" s="62"/>
      <c r="V50" s="60"/>
      <c r="W50" s="104"/>
      <c r="X50" s="60"/>
      <c r="Y50" s="70"/>
      <c r="Z50" s="61"/>
      <c r="AA50" s="59"/>
      <c r="AB50" s="61"/>
      <c r="AC50" s="60"/>
      <c r="AD50" s="60"/>
      <c r="AE50" s="60"/>
      <c r="AF50" s="61"/>
    </row>
    <row r="51" spans="1:32" s="96" customFormat="1" ht="22.5" customHeight="1" thickBot="1" x14ac:dyDescent="0.25">
      <c r="A51" s="292">
        <f>SUM(A49,A35,A29)</f>
        <v>7226</v>
      </c>
      <c r="B51" s="293">
        <f>SUM(B49,B35,B29)</f>
        <v>648</v>
      </c>
      <c r="C51" s="294"/>
      <c r="D51" s="295" t="s">
        <v>75</v>
      </c>
      <c r="E51" s="296">
        <f>SUM(E49,E35,E29)</f>
        <v>312</v>
      </c>
      <c r="F51" s="297">
        <f>SUM(F49,F35,F29)</f>
        <v>307</v>
      </c>
      <c r="G51" s="298"/>
      <c r="H51" s="299">
        <f>SUM(H49,H35,H29)</f>
        <v>6991</v>
      </c>
      <c r="I51" s="300">
        <f>SUM(I49,I35,I29)</f>
        <v>643</v>
      </c>
      <c r="J51" s="301"/>
      <c r="K51" s="309">
        <f>SUM(K49,K35,K29)</f>
        <v>-235</v>
      </c>
      <c r="L51" s="310">
        <f>SUM(K51/A51*100)</f>
        <v>-3.2521450318295044</v>
      </c>
      <c r="M51" s="247">
        <f>SUM(M49,M35,M29)</f>
        <v>6993</v>
      </c>
      <c r="N51" s="239">
        <f>SUM(N49,N35,N29)</f>
        <v>-2</v>
      </c>
      <c r="O51" s="95"/>
      <c r="P51" s="299">
        <f>SUM(P49,P35,P29)</f>
        <v>189</v>
      </c>
      <c r="Q51" s="304">
        <f>SUM(Q49,Q35,Q29)</f>
        <v>59</v>
      </c>
      <c r="R51" s="303"/>
      <c r="S51" s="304">
        <f>SUM(S49,S35,S29)</f>
        <v>218</v>
      </c>
      <c r="T51" s="305" t="s">
        <v>73</v>
      </c>
      <c r="U51" s="304">
        <f>SUM(U49,U35,U29)</f>
        <v>160</v>
      </c>
      <c r="V51" s="305" t="s">
        <v>73</v>
      </c>
      <c r="W51" s="303"/>
      <c r="X51" s="306">
        <f>SUM(X49,X35,X29)</f>
        <v>44</v>
      </c>
      <c r="Y51" s="95"/>
      <c r="Z51" s="307">
        <v>71</v>
      </c>
      <c r="AA51" s="300">
        <v>21</v>
      </c>
      <c r="AB51" s="308"/>
      <c r="AC51" s="307">
        <v>57</v>
      </c>
      <c r="AD51" s="302">
        <v>16</v>
      </c>
      <c r="AE51" s="355" t="s">
        <v>73</v>
      </c>
      <c r="AF51" s="94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63"/>
      <c r="N52" s="163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19" t="s">
        <v>0</v>
      </c>
      <c r="AD52" s="119"/>
      <c r="AE52" s="119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56" t="s">
        <v>31</v>
      </c>
      <c r="L53" s="356"/>
      <c r="M53" s="163"/>
      <c r="N53" s="163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64" t="s">
        <v>0</v>
      </c>
      <c r="AD53" s="97"/>
      <c r="AE53" s="97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1:B20"/>
  <sheetViews>
    <sheetView workbookViewId="0">
      <selection activeCell="D16" sqref="D16"/>
    </sheetView>
  </sheetViews>
  <sheetFormatPr defaultColWidth="9.33203125" defaultRowHeight="15" x14ac:dyDescent="0.2"/>
  <cols>
    <col min="1" max="1" width="9.33203125" style="99"/>
    <col min="2" max="2" width="136.33203125" style="98" customWidth="1"/>
    <col min="3" max="16384" width="9.33203125" style="98"/>
  </cols>
  <sheetData>
    <row r="11" spans="1:2" ht="18.75" customHeight="1" x14ac:dyDescent="0.2">
      <c r="A11" s="101">
        <v>1</v>
      </c>
      <c r="B11" s="112" t="s">
        <v>49</v>
      </c>
    </row>
    <row r="12" spans="1:2" ht="17.25" customHeight="1" x14ac:dyDescent="0.2">
      <c r="A12" s="101" t="s">
        <v>0</v>
      </c>
      <c r="B12" s="100" t="s">
        <v>45</v>
      </c>
    </row>
    <row r="13" spans="1:2" ht="19.5" customHeight="1" x14ac:dyDescent="0.2">
      <c r="A13" s="101" t="s">
        <v>0</v>
      </c>
      <c r="B13" s="100" t="s">
        <v>46</v>
      </c>
    </row>
    <row r="14" spans="1:2" ht="20.25" customHeight="1" x14ac:dyDescent="0.2">
      <c r="A14" s="101" t="s">
        <v>0</v>
      </c>
      <c r="B14" s="100" t="s">
        <v>47</v>
      </c>
    </row>
    <row r="15" spans="1:2" ht="39" customHeight="1" x14ac:dyDescent="0.2">
      <c r="A15" s="101">
        <v>2</v>
      </c>
      <c r="B15" s="111" t="s">
        <v>60</v>
      </c>
    </row>
    <row r="16" spans="1:2" ht="81.75" customHeight="1" x14ac:dyDescent="0.2">
      <c r="A16" s="101">
        <v>3</v>
      </c>
      <c r="B16" s="112" t="s">
        <v>50</v>
      </c>
    </row>
    <row r="17" spans="1:2" ht="36" customHeight="1" x14ac:dyDescent="0.2">
      <c r="A17" s="101">
        <v>4</v>
      </c>
      <c r="B17" s="112" t="s">
        <v>48</v>
      </c>
    </row>
    <row r="18" spans="1:2" ht="24.75" customHeight="1" x14ac:dyDescent="0.2">
      <c r="A18" s="101">
        <v>5</v>
      </c>
      <c r="B18" s="112" t="s">
        <v>61</v>
      </c>
    </row>
    <row r="20" spans="1:2" x14ac:dyDescent="0.2">
      <c r="B20" s="98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f06b03c8aeb99774f6dc57c0dfee9c5b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8f53db1d0c3c6c8a416098f7927515fc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3.xml><?xml version="1.0" encoding="utf-8"?>
<ds:datastoreItem xmlns:ds="http://schemas.openxmlformats.org/officeDocument/2006/customXml" ds:itemID="{BC156FE4-4D67-4C5E-A718-6999D79A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Assoc 01Apr24-31Dec24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2025-04-11T14:13:50Z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