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atenians.sharepoint.com/sites/SharedData/Shared Documents/Shared Data/FUNMI &amp; KATIE Doc/Cat Assc 05/REPORTS/2024/Quarterly Stats 2024-25/"/>
    </mc:Choice>
  </mc:AlternateContent>
  <xr:revisionPtr revIDLastSave="2499" documentId="8_{D4214866-6091-4597-B533-61DFC57DD80A}" xr6:coauthVersionLast="47" xr6:coauthVersionMax="47" xr10:uidLastSave="{CD6E9EA6-E5B2-4FCA-9BE6-689F8ED4D147}"/>
  <bookViews>
    <workbookView xWindow="20370" yWindow="-120" windowWidth="19440" windowHeight="14880" tabRatio="871" xr2:uid="{00000000-000D-0000-FFFF-FFFF00000000}"/>
  </bookViews>
  <sheets>
    <sheet name="Assoc 01Apr24-31Mar25" sheetId="29" r:id="rId1"/>
    <sheet name="Assoc 01Apr24-31Dec24" sheetId="28" r:id="rId2"/>
    <sheet name="Assoc 01Apr24-30Sept24" sheetId="27" r:id="rId3"/>
    <sheet name="Assoc 01Apr24-30Jun24" sheetId="2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49" i="29" l="1"/>
  <c r="U49" i="29"/>
  <c r="S49" i="29"/>
  <c r="Q49" i="29"/>
  <c r="Q51" i="29"/>
  <c r="P49" i="29"/>
  <c r="Q43" i="28"/>
  <c r="Q49" i="28" s="1"/>
  <c r="Q51" i="28" s="1"/>
  <c r="Q35" i="28"/>
  <c r="Q29" i="28"/>
  <c r="T49" i="29"/>
  <c r="E49" i="29"/>
  <c r="E51" i="29" s="1"/>
  <c r="A49" i="29"/>
  <c r="A51" i="29" s="1"/>
  <c r="M47" i="29"/>
  <c r="N47" i="29" s="1"/>
  <c r="K47" i="29"/>
  <c r="L47" i="29" s="1"/>
  <c r="M45" i="29"/>
  <c r="N45" i="29" s="1"/>
  <c r="K45" i="29"/>
  <c r="L45" i="29" s="1"/>
  <c r="V43" i="29"/>
  <c r="V49" i="29" s="1"/>
  <c r="T43" i="29"/>
  <c r="I43" i="29"/>
  <c r="I49" i="29" s="1"/>
  <c r="H43" i="29"/>
  <c r="H49" i="29" s="1"/>
  <c r="F43" i="29"/>
  <c r="F49" i="29" s="1"/>
  <c r="E43" i="29"/>
  <c r="B43" i="29"/>
  <c r="B49" i="29" s="1"/>
  <c r="B51" i="29" s="1"/>
  <c r="A43" i="29"/>
  <c r="M42" i="29"/>
  <c r="N42" i="29" s="1"/>
  <c r="K42" i="29"/>
  <c r="L42" i="29" s="1"/>
  <c r="M41" i="29"/>
  <c r="N41" i="29" s="1"/>
  <c r="K41" i="29"/>
  <c r="K43" i="29" s="1"/>
  <c r="M39" i="29"/>
  <c r="N39" i="29" s="1"/>
  <c r="K39" i="29"/>
  <c r="L39" i="29" s="1"/>
  <c r="M37" i="29"/>
  <c r="N37" i="29" s="1"/>
  <c r="K37" i="29"/>
  <c r="X35" i="29"/>
  <c r="V35" i="29"/>
  <c r="U35" i="29"/>
  <c r="T35" i="29"/>
  <c r="S35" i="29"/>
  <c r="Q35" i="29"/>
  <c r="P35" i="29"/>
  <c r="I35" i="29"/>
  <c r="H35" i="29"/>
  <c r="F35" i="29"/>
  <c r="E35" i="29"/>
  <c r="B35" i="29"/>
  <c r="A35" i="29"/>
  <c r="M34" i="29"/>
  <c r="K34" i="29"/>
  <c r="L34" i="29" s="1"/>
  <c r="M33" i="29"/>
  <c r="N33" i="29" s="1"/>
  <c r="K33" i="29"/>
  <c r="L33" i="29" s="1"/>
  <c r="M32" i="29"/>
  <c r="N32" i="29" s="1"/>
  <c r="K32" i="29"/>
  <c r="L32" i="29" s="1"/>
  <c r="M31" i="29"/>
  <c r="N31" i="29" s="1"/>
  <c r="L31" i="29"/>
  <c r="K31" i="29"/>
  <c r="X29" i="29"/>
  <c r="V29" i="29"/>
  <c r="U29" i="29"/>
  <c r="T29" i="29"/>
  <c r="S29" i="29"/>
  <c r="Q29" i="29"/>
  <c r="P29" i="29"/>
  <c r="I29" i="29"/>
  <c r="H29" i="29"/>
  <c r="F29" i="29"/>
  <c r="E29" i="29"/>
  <c r="B29" i="29"/>
  <c r="A29" i="29"/>
  <c r="M27" i="29"/>
  <c r="N27" i="29" s="1"/>
  <c r="K27" i="29"/>
  <c r="M25" i="29"/>
  <c r="N25" i="29" s="1"/>
  <c r="M23" i="29"/>
  <c r="N23" i="29" s="1"/>
  <c r="K23" i="29"/>
  <c r="L23" i="29" s="1"/>
  <c r="M22" i="29"/>
  <c r="N22" i="29" s="1"/>
  <c r="K22" i="29"/>
  <c r="L22" i="29" s="1"/>
  <c r="M21" i="29"/>
  <c r="N21" i="29" s="1"/>
  <c r="K21" i="29"/>
  <c r="L21" i="29" s="1"/>
  <c r="M20" i="29"/>
  <c r="N20" i="29" s="1"/>
  <c r="K20" i="29"/>
  <c r="L20" i="29" s="1"/>
  <c r="M19" i="29"/>
  <c r="N19" i="29" s="1"/>
  <c r="K19" i="29"/>
  <c r="L19" i="29" s="1"/>
  <c r="M18" i="29"/>
  <c r="N18" i="29" s="1"/>
  <c r="K18" i="29"/>
  <c r="L18" i="29" s="1"/>
  <c r="M17" i="29"/>
  <c r="N17" i="29" s="1"/>
  <c r="K17" i="29"/>
  <c r="L17" i="29" s="1"/>
  <c r="M16" i="29"/>
  <c r="N16" i="29" s="1"/>
  <c r="K16" i="29"/>
  <c r="L16" i="29" s="1"/>
  <c r="M15" i="29"/>
  <c r="N15" i="29" s="1"/>
  <c r="K15" i="29"/>
  <c r="L15" i="29" s="1"/>
  <c r="M14" i="29"/>
  <c r="N14" i="29" s="1"/>
  <c r="K14" i="29"/>
  <c r="L14" i="29" s="1"/>
  <c r="M13" i="29"/>
  <c r="N13" i="29" s="1"/>
  <c r="K13" i="29"/>
  <c r="L13" i="29" s="1"/>
  <c r="M12" i="29"/>
  <c r="N12" i="29" s="1"/>
  <c r="K12" i="29"/>
  <c r="L12" i="29" s="1"/>
  <c r="M11" i="29"/>
  <c r="N11" i="29" s="1"/>
  <c r="K11" i="29"/>
  <c r="L11" i="29" s="1"/>
  <c r="M10" i="29"/>
  <c r="N10" i="29" s="1"/>
  <c r="K10" i="29"/>
  <c r="L10" i="29" s="1"/>
  <c r="M9" i="29"/>
  <c r="N9" i="29" s="1"/>
  <c r="K9" i="29"/>
  <c r="L9" i="29" s="1"/>
  <c r="M8" i="29"/>
  <c r="N8" i="29" s="1"/>
  <c r="K8" i="29"/>
  <c r="L8" i="29" s="1"/>
  <c r="M7" i="29"/>
  <c r="N7" i="29" s="1"/>
  <c r="K7" i="29"/>
  <c r="L7" i="29" s="1"/>
  <c r="M6" i="29"/>
  <c r="N6" i="29" s="1"/>
  <c r="K6" i="29"/>
  <c r="L6" i="29" s="1"/>
  <c r="M5" i="29"/>
  <c r="N5" i="29" s="1"/>
  <c r="K5" i="29"/>
  <c r="L5" i="29" s="1"/>
  <c r="P29" i="28"/>
  <c r="X49" i="27"/>
  <c r="X51" i="27" s="1"/>
  <c r="T49" i="27"/>
  <c r="P49" i="27"/>
  <c r="P51" i="27" s="1"/>
  <c r="K49" i="27"/>
  <c r="I49" i="27"/>
  <c r="I51" i="27" s="1"/>
  <c r="E49" i="27"/>
  <c r="E51" i="27" s="1"/>
  <c r="A49" i="27"/>
  <c r="A51" i="27" s="1"/>
  <c r="M47" i="27"/>
  <c r="N47" i="27" s="1"/>
  <c r="L47" i="27"/>
  <c r="K47" i="27"/>
  <c r="M45" i="27"/>
  <c r="N45" i="27" s="1"/>
  <c r="K45" i="27"/>
  <c r="L45" i="27" s="1"/>
  <c r="X43" i="27"/>
  <c r="V43" i="27"/>
  <c r="V49" i="27" s="1"/>
  <c r="U43" i="27"/>
  <c r="U49" i="27" s="1"/>
  <c r="U51" i="27" s="1"/>
  <c r="T43" i="27"/>
  <c r="S43" i="27"/>
  <c r="S49" i="27" s="1"/>
  <c r="S51" i="27" s="1"/>
  <c r="Q43" i="27"/>
  <c r="Q49" i="27" s="1"/>
  <c r="Q51" i="27" s="1"/>
  <c r="P43" i="27"/>
  <c r="K43" i="27"/>
  <c r="I43" i="27"/>
  <c r="H43" i="27"/>
  <c r="H49" i="27" s="1"/>
  <c r="H51" i="27" s="1"/>
  <c r="F43" i="27"/>
  <c r="F49" i="27" s="1"/>
  <c r="F51" i="27" s="1"/>
  <c r="E43" i="27"/>
  <c r="B43" i="27"/>
  <c r="B49" i="27" s="1"/>
  <c r="B51" i="27" s="1"/>
  <c r="A43" i="27"/>
  <c r="M43" i="27" s="1"/>
  <c r="N43" i="27" s="1"/>
  <c r="M42" i="27"/>
  <c r="N42" i="27" s="1"/>
  <c r="K42" i="27"/>
  <c r="L42" i="27" s="1"/>
  <c r="L43" i="27" s="1"/>
  <c r="N41" i="27"/>
  <c r="M41" i="27"/>
  <c r="L41" i="27"/>
  <c r="K41" i="27"/>
  <c r="M39" i="27"/>
  <c r="N39" i="27" s="1"/>
  <c r="K39" i="27"/>
  <c r="L39" i="27" s="1"/>
  <c r="N37" i="27"/>
  <c r="N49" i="27" s="1"/>
  <c r="M37" i="27"/>
  <c r="L37" i="27"/>
  <c r="K37" i="27"/>
  <c r="X35" i="27"/>
  <c r="V35" i="27"/>
  <c r="U35" i="27"/>
  <c r="T35" i="27"/>
  <c r="S35" i="27"/>
  <c r="Q35" i="27"/>
  <c r="P35" i="27"/>
  <c r="I35" i="27"/>
  <c r="H35" i="27"/>
  <c r="F35" i="27"/>
  <c r="E35" i="27"/>
  <c r="B35" i="27"/>
  <c r="A35" i="27"/>
  <c r="M34" i="27"/>
  <c r="K34" i="27"/>
  <c r="L34" i="27" s="1"/>
  <c r="N33" i="27"/>
  <c r="M33" i="27"/>
  <c r="L33" i="27"/>
  <c r="K33" i="27"/>
  <c r="M32" i="27"/>
  <c r="M35" i="27" s="1"/>
  <c r="K32" i="27"/>
  <c r="L32" i="27" s="1"/>
  <c r="N31" i="27"/>
  <c r="M31" i="27"/>
  <c r="L31" i="27"/>
  <c r="K31" i="27"/>
  <c r="K35" i="27" s="1"/>
  <c r="L35" i="27" s="1"/>
  <c r="X29" i="27"/>
  <c r="V29" i="27"/>
  <c r="U29" i="27"/>
  <c r="T29" i="27"/>
  <c r="S29" i="27"/>
  <c r="Q29" i="27"/>
  <c r="P29" i="27"/>
  <c r="I29" i="27"/>
  <c r="H29" i="27"/>
  <c r="F29" i="27"/>
  <c r="E29" i="27"/>
  <c r="B29" i="27"/>
  <c r="A29" i="27"/>
  <c r="N27" i="27"/>
  <c r="M27" i="27"/>
  <c r="K27" i="27"/>
  <c r="K29" i="27" s="1"/>
  <c r="L29" i="27" s="1"/>
  <c r="M25" i="27"/>
  <c r="N25" i="27" s="1"/>
  <c r="M23" i="27"/>
  <c r="N23" i="27" s="1"/>
  <c r="L23" i="27"/>
  <c r="K23" i="27"/>
  <c r="M22" i="27"/>
  <c r="N22" i="27" s="1"/>
  <c r="K22" i="27"/>
  <c r="L22" i="27" s="1"/>
  <c r="M21" i="27"/>
  <c r="N21" i="27" s="1"/>
  <c r="L21" i="27"/>
  <c r="K21" i="27"/>
  <c r="M20" i="27"/>
  <c r="N20" i="27" s="1"/>
  <c r="K20" i="27"/>
  <c r="L20" i="27" s="1"/>
  <c r="M19" i="27"/>
  <c r="N19" i="27" s="1"/>
  <c r="L19" i="27"/>
  <c r="K19" i="27"/>
  <c r="M18" i="27"/>
  <c r="N18" i="27" s="1"/>
  <c r="K18" i="27"/>
  <c r="L18" i="27" s="1"/>
  <c r="M17" i="27"/>
  <c r="N17" i="27" s="1"/>
  <c r="L17" i="27"/>
  <c r="K17" i="27"/>
  <c r="M16" i="27"/>
  <c r="N16" i="27" s="1"/>
  <c r="K16" i="27"/>
  <c r="L16" i="27" s="1"/>
  <c r="M15" i="27"/>
  <c r="N15" i="27" s="1"/>
  <c r="L15" i="27"/>
  <c r="K15" i="27"/>
  <c r="M14" i="27"/>
  <c r="N14" i="27" s="1"/>
  <c r="K14" i="27"/>
  <c r="L14" i="27" s="1"/>
  <c r="M13" i="27"/>
  <c r="N13" i="27" s="1"/>
  <c r="L13" i="27"/>
  <c r="K13" i="27"/>
  <c r="M12" i="27"/>
  <c r="N12" i="27" s="1"/>
  <c r="K12" i="27"/>
  <c r="L12" i="27" s="1"/>
  <c r="M11" i="27"/>
  <c r="N11" i="27" s="1"/>
  <c r="L11" i="27"/>
  <c r="K11" i="27"/>
  <c r="M10" i="27"/>
  <c r="N10" i="27" s="1"/>
  <c r="K10" i="27"/>
  <c r="L10" i="27" s="1"/>
  <c r="M9" i="27"/>
  <c r="N9" i="27" s="1"/>
  <c r="L9" i="27"/>
  <c r="K9" i="27"/>
  <c r="M8" i="27"/>
  <c r="N8" i="27" s="1"/>
  <c r="K8" i="27"/>
  <c r="L8" i="27" s="1"/>
  <c r="M7" i="27"/>
  <c r="N7" i="27" s="1"/>
  <c r="L7" i="27"/>
  <c r="K7" i="27"/>
  <c r="M6" i="27"/>
  <c r="N6" i="27" s="1"/>
  <c r="K6" i="27"/>
  <c r="L6" i="27" s="1"/>
  <c r="M5" i="27"/>
  <c r="N5" i="27" s="1"/>
  <c r="L5" i="27"/>
  <c r="K5" i="27"/>
  <c r="M43" i="29" l="1"/>
  <c r="N43" i="29" s="1"/>
  <c r="N49" i="29" s="1"/>
  <c r="U51" i="29"/>
  <c r="S51" i="29"/>
  <c r="X51" i="29"/>
  <c r="P51" i="29"/>
  <c r="K49" i="29"/>
  <c r="L41" i="29"/>
  <c r="L43" i="29" s="1"/>
  <c r="L49" i="29" s="1"/>
  <c r="L37" i="29"/>
  <c r="K35" i="29"/>
  <c r="L35" i="29" s="1"/>
  <c r="I51" i="29"/>
  <c r="K29" i="29"/>
  <c r="L29" i="29" s="1"/>
  <c r="H51" i="29"/>
  <c r="F51" i="29"/>
  <c r="N29" i="29"/>
  <c r="L27" i="29"/>
  <c r="M35" i="29"/>
  <c r="N35" i="29" s="1"/>
  <c r="M29" i="29"/>
  <c r="N35" i="27"/>
  <c r="N51" i="27" s="1"/>
  <c r="N29" i="27"/>
  <c r="L49" i="27"/>
  <c r="K51" i="27"/>
  <c r="L51" i="27" s="1"/>
  <c r="M49" i="27"/>
  <c r="L27" i="27"/>
  <c r="M29" i="27"/>
  <c r="N32" i="27"/>
  <c r="M49" i="29" l="1"/>
  <c r="M51" i="29" s="1"/>
  <c r="K51" i="29"/>
  <c r="L51" i="29" s="1"/>
  <c r="N51" i="29"/>
  <c r="M51" i="27"/>
  <c r="V49" i="28" l="1"/>
  <c r="E49" i="28"/>
  <c r="E51" i="28" s="1"/>
  <c r="N47" i="28"/>
  <c r="M47" i="28"/>
  <c r="K47" i="28"/>
  <c r="L47" i="28" s="1"/>
  <c r="M45" i="28"/>
  <c r="N45" i="28" s="1"/>
  <c r="K45" i="28"/>
  <c r="L45" i="28" s="1"/>
  <c r="X43" i="28"/>
  <c r="X49" i="28" s="1"/>
  <c r="V43" i="28"/>
  <c r="U43" i="28"/>
  <c r="U49" i="28" s="1"/>
  <c r="T43" i="28"/>
  <c r="T49" i="28" s="1"/>
  <c r="S43" i="28"/>
  <c r="S49" i="28" s="1"/>
  <c r="P43" i="28"/>
  <c r="P49" i="28" s="1"/>
  <c r="I43" i="28"/>
  <c r="I49" i="28" s="1"/>
  <c r="H43" i="28"/>
  <c r="H49" i="28" s="1"/>
  <c r="F43" i="28"/>
  <c r="F49" i="28" s="1"/>
  <c r="E43" i="28"/>
  <c r="B43" i="28"/>
  <c r="B49" i="28" s="1"/>
  <c r="B51" i="28" s="1"/>
  <c r="A43" i="28"/>
  <c r="M42" i="28"/>
  <c r="N42" i="28" s="1"/>
  <c r="K42" i="28"/>
  <c r="L42" i="28" s="1"/>
  <c r="M41" i="28"/>
  <c r="N41" i="28" s="1"/>
  <c r="K41" i="28"/>
  <c r="M39" i="28"/>
  <c r="N39" i="28" s="1"/>
  <c r="K39" i="28"/>
  <c r="L39" i="28" s="1"/>
  <c r="M37" i="28"/>
  <c r="N37" i="28" s="1"/>
  <c r="K37" i="28"/>
  <c r="K49" i="28" s="1"/>
  <c r="X35" i="28"/>
  <c r="V35" i="28"/>
  <c r="U35" i="28"/>
  <c r="T35" i="28"/>
  <c r="S35" i="28"/>
  <c r="P35" i="28"/>
  <c r="I35" i="28"/>
  <c r="H35" i="28"/>
  <c r="F35" i="28"/>
  <c r="E35" i="28"/>
  <c r="B35" i="28"/>
  <c r="A35" i="28"/>
  <c r="M34" i="28"/>
  <c r="K34" i="28"/>
  <c r="L34" i="28" s="1"/>
  <c r="M33" i="28"/>
  <c r="N33" i="28" s="1"/>
  <c r="K33" i="28"/>
  <c r="L33" i="28" s="1"/>
  <c r="M32" i="28"/>
  <c r="N32" i="28" s="1"/>
  <c r="L32" i="28"/>
  <c r="K32" i="28"/>
  <c r="M31" i="28"/>
  <c r="K31" i="28"/>
  <c r="X29" i="28"/>
  <c r="V29" i="28"/>
  <c r="U29" i="28"/>
  <c r="T29" i="28"/>
  <c r="S29" i="28"/>
  <c r="I29" i="28"/>
  <c r="H29" i="28"/>
  <c r="F29" i="28"/>
  <c r="E29" i="28"/>
  <c r="B29" i="28"/>
  <c r="A29" i="28"/>
  <c r="M27" i="28"/>
  <c r="K27" i="28"/>
  <c r="M25" i="28"/>
  <c r="N25" i="28" s="1"/>
  <c r="M23" i="28"/>
  <c r="N23" i="28" s="1"/>
  <c r="K23" i="28"/>
  <c r="L23" i="28" s="1"/>
  <c r="M22" i="28"/>
  <c r="N22" i="28" s="1"/>
  <c r="K22" i="28"/>
  <c r="L22" i="28" s="1"/>
  <c r="M21" i="28"/>
  <c r="N21" i="28" s="1"/>
  <c r="K21" i="28"/>
  <c r="L21" i="28" s="1"/>
  <c r="M20" i="28"/>
  <c r="N20" i="28" s="1"/>
  <c r="K20" i="28"/>
  <c r="L20" i="28" s="1"/>
  <c r="M19" i="28"/>
  <c r="N19" i="28" s="1"/>
  <c r="K19" i="28"/>
  <c r="L19" i="28" s="1"/>
  <c r="M18" i="28"/>
  <c r="N18" i="28" s="1"/>
  <c r="K18" i="28"/>
  <c r="L18" i="28" s="1"/>
  <c r="M17" i="28"/>
  <c r="N17" i="28" s="1"/>
  <c r="K17" i="28"/>
  <c r="L17" i="28" s="1"/>
  <c r="M16" i="28"/>
  <c r="N16" i="28" s="1"/>
  <c r="K16" i="28"/>
  <c r="L16" i="28" s="1"/>
  <c r="M15" i="28"/>
  <c r="N15" i="28" s="1"/>
  <c r="K15" i="28"/>
  <c r="L15" i="28" s="1"/>
  <c r="M14" i="28"/>
  <c r="N14" i="28" s="1"/>
  <c r="K14" i="28"/>
  <c r="L14" i="28" s="1"/>
  <c r="M13" i="28"/>
  <c r="N13" i="28" s="1"/>
  <c r="K13" i="28"/>
  <c r="L13" i="28" s="1"/>
  <c r="M12" i="28"/>
  <c r="N12" i="28" s="1"/>
  <c r="K12" i="28"/>
  <c r="L12" i="28" s="1"/>
  <c r="M11" i="28"/>
  <c r="N11" i="28" s="1"/>
  <c r="K11" i="28"/>
  <c r="L11" i="28" s="1"/>
  <c r="M10" i="28"/>
  <c r="N10" i="28" s="1"/>
  <c r="K10" i="28"/>
  <c r="L10" i="28" s="1"/>
  <c r="M9" i="28"/>
  <c r="N9" i="28" s="1"/>
  <c r="K9" i="28"/>
  <c r="L9" i="28" s="1"/>
  <c r="M8" i="28"/>
  <c r="N8" i="28" s="1"/>
  <c r="K8" i="28"/>
  <c r="L8" i="28" s="1"/>
  <c r="M7" i="28"/>
  <c r="N7" i="28" s="1"/>
  <c r="K7" i="28"/>
  <c r="L7" i="28" s="1"/>
  <c r="M6" i="28"/>
  <c r="N6" i="28" s="1"/>
  <c r="K6" i="28"/>
  <c r="L6" i="28" s="1"/>
  <c r="M5" i="28"/>
  <c r="N5" i="28" s="1"/>
  <c r="K5" i="28"/>
  <c r="L5" i="28" s="1"/>
  <c r="B49" i="26"/>
  <c r="M47" i="26"/>
  <c r="N47" i="26" s="1"/>
  <c r="K47" i="26"/>
  <c r="L47" i="26" s="1"/>
  <c r="M45" i="26"/>
  <c r="N45" i="26" s="1"/>
  <c r="K45" i="26"/>
  <c r="L45" i="26" s="1"/>
  <c r="X43" i="26"/>
  <c r="X49" i="26" s="1"/>
  <c r="V43" i="26"/>
  <c r="V49" i="26" s="1"/>
  <c r="U43" i="26"/>
  <c r="U49" i="26" s="1"/>
  <c r="T43" i="26"/>
  <c r="T49" i="26" s="1"/>
  <c r="S43" i="26"/>
  <c r="S49" i="26" s="1"/>
  <c r="Q43" i="26"/>
  <c r="Q49" i="26" s="1"/>
  <c r="P43" i="26"/>
  <c r="P49" i="26" s="1"/>
  <c r="I43" i="26"/>
  <c r="I49" i="26" s="1"/>
  <c r="H43" i="26"/>
  <c r="H49" i="26" s="1"/>
  <c r="F43" i="26"/>
  <c r="F49" i="26" s="1"/>
  <c r="E43" i="26"/>
  <c r="E49" i="26" s="1"/>
  <c r="B43" i="26"/>
  <c r="A43" i="26"/>
  <c r="M42" i="26"/>
  <c r="N42" i="26" s="1"/>
  <c r="K42" i="26"/>
  <c r="L42" i="26" s="1"/>
  <c r="M41" i="26"/>
  <c r="N41" i="26" s="1"/>
  <c r="K41" i="26"/>
  <c r="L41" i="26" s="1"/>
  <c r="M39" i="26"/>
  <c r="K39" i="26"/>
  <c r="L39" i="26" s="1"/>
  <c r="M37" i="26"/>
  <c r="N37" i="26" s="1"/>
  <c r="K37" i="26"/>
  <c r="L37" i="26" s="1"/>
  <c r="X35" i="26"/>
  <c r="V35" i="26"/>
  <c r="U35" i="26"/>
  <c r="T35" i="26"/>
  <c r="S35" i="26"/>
  <c r="Q35" i="26"/>
  <c r="P35" i="26"/>
  <c r="I35" i="26"/>
  <c r="H35" i="26"/>
  <c r="F35" i="26"/>
  <c r="E35" i="26"/>
  <c r="B35" i="26"/>
  <c r="A35" i="26"/>
  <c r="M34" i="26"/>
  <c r="K34" i="26"/>
  <c r="L34" i="26" s="1"/>
  <c r="M33" i="26"/>
  <c r="N33" i="26" s="1"/>
  <c r="K33" i="26"/>
  <c r="L33" i="26" s="1"/>
  <c r="M32" i="26"/>
  <c r="N32" i="26" s="1"/>
  <c r="K32" i="26"/>
  <c r="L32" i="26" s="1"/>
  <c r="M31" i="26"/>
  <c r="K31" i="26"/>
  <c r="L31" i="26" s="1"/>
  <c r="X29" i="26"/>
  <c r="V29" i="26"/>
  <c r="U29" i="26"/>
  <c r="T29" i="26"/>
  <c r="S29" i="26"/>
  <c r="Q29" i="26"/>
  <c r="P29" i="26"/>
  <c r="I29" i="26"/>
  <c r="H29" i="26"/>
  <c r="F29" i="26"/>
  <c r="E29" i="26"/>
  <c r="B29" i="26"/>
  <c r="A29" i="26"/>
  <c r="M27" i="26"/>
  <c r="N27" i="26" s="1"/>
  <c r="K27" i="26"/>
  <c r="L27" i="26" s="1"/>
  <c r="M25" i="26"/>
  <c r="N25" i="26" s="1"/>
  <c r="M23" i="26"/>
  <c r="N23" i="26" s="1"/>
  <c r="K23" i="26"/>
  <c r="L23" i="26" s="1"/>
  <c r="M22" i="26"/>
  <c r="N22" i="26" s="1"/>
  <c r="K22" i="26"/>
  <c r="L22" i="26" s="1"/>
  <c r="M21" i="26"/>
  <c r="N21" i="26" s="1"/>
  <c r="K21" i="26"/>
  <c r="L21" i="26" s="1"/>
  <c r="M20" i="26"/>
  <c r="N20" i="26" s="1"/>
  <c r="K20" i="26"/>
  <c r="L20" i="26" s="1"/>
  <c r="M19" i="26"/>
  <c r="N19" i="26" s="1"/>
  <c r="K19" i="26"/>
  <c r="L19" i="26" s="1"/>
  <c r="M18" i="26"/>
  <c r="N18" i="26" s="1"/>
  <c r="K18" i="26"/>
  <c r="L18" i="26" s="1"/>
  <c r="M17" i="26"/>
  <c r="N17" i="26" s="1"/>
  <c r="K17" i="26"/>
  <c r="L17" i="26" s="1"/>
  <c r="M16" i="26"/>
  <c r="N16" i="26" s="1"/>
  <c r="K16" i="26"/>
  <c r="L16" i="26" s="1"/>
  <c r="M15" i="26"/>
  <c r="N15" i="26" s="1"/>
  <c r="K15" i="26"/>
  <c r="L15" i="26" s="1"/>
  <c r="M14" i="26"/>
  <c r="N14" i="26" s="1"/>
  <c r="L14" i="26"/>
  <c r="K14" i="26"/>
  <c r="M13" i="26"/>
  <c r="N13" i="26" s="1"/>
  <c r="K13" i="26"/>
  <c r="L13" i="26" s="1"/>
  <c r="M12" i="26"/>
  <c r="N12" i="26" s="1"/>
  <c r="K12" i="26"/>
  <c r="L12" i="26" s="1"/>
  <c r="M11" i="26"/>
  <c r="N11" i="26" s="1"/>
  <c r="K11" i="26"/>
  <c r="L11" i="26" s="1"/>
  <c r="M10" i="26"/>
  <c r="N10" i="26" s="1"/>
  <c r="K10" i="26"/>
  <c r="L10" i="26" s="1"/>
  <c r="M9" i="26"/>
  <c r="N9" i="26" s="1"/>
  <c r="K9" i="26"/>
  <c r="L9" i="26" s="1"/>
  <c r="M8" i="26"/>
  <c r="N8" i="26" s="1"/>
  <c r="K8" i="26"/>
  <c r="L8" i="26" s="1"/>
  <c r="M7" i="26"/>
  <c r="N7" i="26" s="1"/>
  <c r="K7" i="26"/>
  <c r="L7" i="26" s="1"/>
  <c r="M6" i="26"/>
  <c r="N6" i="26" s="1"/>
  <c r="K6" i="26"/>
  <c r="L6" i="26" s="1"/>
  <c r="M5" i="26"/>
  <c r="K5" i="26"/>
  <c r="L5" i="26" s="1"/>
  <c r="X51" i="28" l="1"/>
  <c r="U51" i="28"/>
  <c r="S51" i="28"/>
  <c r="M43" i="28"/>
  <c r="M49" i="28" s="1"/>
  <c r="M29" i="28"/>
  <c r="M35" i="28"/>
  <c r="N35" i="28" s="1"/>
  <c r="N31" i="28"/>
  <c r="P51" i="28"/>
  <c r="I51" i="28"/>
  <c r="K43" i="28"/>
  <c r="H51" i="28"/>
  <c r="K29" i="28"/>
  <c r="L29" i="28" s="1"/>
  <c r="K35" i="28"/>
  <c r="L35" i="28" s="1"/>
  <c r="F51" i="28"/>
  <c r="L31" i="28"/>
  <c r="L37" i="28"/>
  <c r="L49" i="28" s="1"/>
  <c r="L41" i="28"/>
  <c r="L43" i="28" s="1"/>
  <c r="A49" i="28"/>
  <c r="A51" i="28" s="1"/>
  <c r="L27" i="28"/>
  <c r="N27" i="28"/>
  <c r="N29" i="28" s="1"/>
  <c r="M43" i="26"/>
  <c r="N43" i="26" s="1"/>
  <c r="U51" i="26"/>
  <c r="X51" i="26"/>
  <c r="Q51" i="26"/>
  <c r="P51" i="26"/>
  <c r="S51" i="26"/>
  <c r="F51" i="26"/>
  <c r="E51" i="26"/>
  <c r="H51" i="26"/>
  <c r="I51" i="26"/>
  <c r="K43" i="26"/>
  <c r="A49" i="26"/>
  <c r="L43" i="26"/>
  <c r="L49" i="26" s="1"/>
  <c r="M35" i="26"/>
  <c r="N35" i="26" s="1"/>
  <c r="B51" i="26"/>
  <c r="A51" i="26"/>
  <c r="M29" i="26"/>
  <c r="N5" i="26"/>
  <c r="N29" i="26" s="1"/>
  <c r="N31" i="26"/>
  <c r="N39" i="26"/>
  <c r="K35" i="26"/>
  <c r="L35" i="26" s="1"/>
  <c r="K29" i="26"/>
  <c r="L29" i="26" s="1"/>
  <c r="K49" i="26"/>
  <c r="M51" i="28" l="1"/>
  <c r="N43" i="28"/>
  <c r="N49" i="28" s="1"/>
  <c r="N51" i="28" s="1"/>
  <c r="K51" i="28"/>
  <c r="L51" i="28" s="1"/>
  <c r="N49" i="26"/>
  <c r="N51" i="26" s="1"/>
  <c r="M49" i="26"/>
  <c r="M51" i="26" s="1"/>
  <c r="K51" i="26"/>
  <c r="L51" i="26" s="1"/>
</calcChain>
</file>

<file path=xl/sharedStrings.xml><?xml version="1.0" encoding="utf-8"?>
<sst xmlns="http://schemas.openxmlformats.org/spreadsheetml/2006/main" count="694" uniqueCount="75">
  <si>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</si>
  <si>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</si>
  <si>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</si>
  <si>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</si>
  <si>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</si>
  <si>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</si>
  <si>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</si>
  <si>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</si>
  <si>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</si>
  <si>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</si>
  <si>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</si>
  <si>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</si>
  <si>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</si>
  <si>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</si>
  <si>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</si>
  <si>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</si>
  <si>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</si>
  <si>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</si>
  <si>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</si>
  <si>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</si>
  <si>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</si>
  <si>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</si>
  <si>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</si>
  <si>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</si>
  <si>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</si>
  <si>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</si>
  <si>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</si>
  <si>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</si>
  <si>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</si>
  <si>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</si>
  <si>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</si>
  <si>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change %</t>
  </si>
  <si>
    <t>Province 3N</t>
  </si>
  <si>
    <t>Province 3S</t>
  </si>
  <si>
    <t>gross diff.</t>
  </si>
  <si>
    <t>+/-</t>
  </si>
  <si>
    <t>Province 20</t>
  </si>
  <si>
    <t>Province 21</t>
  </si>
  <si>
    <t>Victoria Area Council</t>
  </si>
  <si>
    <t>Area 30 - India</t>
  </si>
  <si>
    <t>Area 31 - India</t>
  </si>
  <si>
    <t>INDIA</t>
  </si>
  <si>
    <t>J</t>
  </si>
  <si>
    <t>Length of Svc at Resig</t>
  </si>
  <si>
    <t>Bro
No. Yrs
Svc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</si>
  <si>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</si>
  <si>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</si>
  <si>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</si>
  <si>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</si>
  <si>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</si>
  <si>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</si>
  <si>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</si>
  <si>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Province 98 - Australian Central Circle</t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</si>
  <si>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</si>
  <si>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</si>
  <si>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Membership changes recorded 
during the Period Apr-Dec</t>
  </si>
  <si>
    <t>Province 23 - MALTA</t>
  </si>
  <si>
    <t xml:space="preserve">Member Totals </t>
  </si>
  <si>
    <t>Discrepancy</t>
  </si>
  <si>
    <t>calculating columns A,P,S,U,X</t>
  </si>
  <si>
    <t>BANGLADESH</t>
  </si>
  <si>
    <t>ISRAEL</t>
  </si>
  <si>
    <t>IRC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</si>
  <si>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</si>
  <si>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-</t>
  </si>
  <si>
    <t>No. Circles/ 
Groups</t>
  </si>
  <si>
    <t>Whole Associaton  2023-2024</t>
  </si>
  <si>
    <t>Members
01.04.24</t>
  </si>
  <si>
    <t>01.04.24</t>
  </si>
  <si>
    <t>30.06.24</t>
  </si>
  <si>
    <t>Members
30.06.24</t>
  </si>
  <si>
    <t>Members
30.09.24</t>
  </si>
  <si>
    <t>30.09.24</t>
  </si>
  <si>
    <t>31.03.25</t>
  </si>
  <si>
    <t>Members
31.03.25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</si>
</sst>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31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66"/>
      <name val="Arial"/>
      <family val="2"/>
    </font>
    <font>
      <b/>
      <sz val="11"/>
      <color rgb="FF000066"/>
      <name val="Arial"/>
      <family val="2"/>
    </font>
    <font>
      <b/>
      <sz val="12"/>
      <color rgb="FF000066"/>
      <name val="Arial"/>
      <family val="2"/>
    </font>
    <font>
      <sz val="8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Times New Roman"/>
      <family val="1"/>
    </font>
    <font>
      <i/>
      <sz val="10"/>
      <color rgb="FF000066"/>
      <name val="Arial"/>
      <family val="2"/>
    </font>
    <font>
      <b/>
      <i/>
      <sz val="10"/>
      <color rgb="FF000066"/>
      <name val="Arial"/>
      <family val="2"/>
    </font>
    <font>
      <b/>
      <u/>
      <sz val="11.5"/>
      <color rgb="FFC00000"/>
      <name val="Arial"/>
      <family val="2"/>
    </font>
    <font>
      <b/>
      <sz val="11"/>
      <color rgb="FFC00000"/>
      <name val="Arial"/>
      <family val="2"/>
    </font>
    <font>
      <b/>
      <sz val="12"/>
      <color rgb="FFC00000"/>
      <name val="Arial"/>
      <family val="2"/>
    </font>
    <font>
      <b/>
      <i/>
      <sz val="12"/>
      <color rgb="FF000066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B3B3"/>
        <bgColor indexed="64"/>
      </patternFill>
    </fill>
    <fill>
      <patternFill patternType="gray0625">
        <bgColor rgb="FFFFB3B3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0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0" fontId="1" fillId="4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shrinkToFit="1"/>
    </xf>
    <xf numFmtId="165" fontId="4" fillId="0" borderId="0" xfId="0" applyNumberFormat="1" applyFont="1" applyAlignment="1">
      <alignment horizontal="right" shrinkToFit="1"/>
    </xf>
    <xf numFmtId="167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left" indent="1" shrinkToFit="1"/>
    </xf>
    <xf numFmtId="1" fontId="4" fillId="0" borderId="0" xfId="0" quotePrefix="1" applyNumberFormat="1" applyFont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right" vertical="top" wrapText="1"/>
    </xf>
    <xf numFmtId="0" fontId="9" fillId="7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7" borderId="0" xfId="0" applyNumberFormat="1" applyFont="1" applyFill="1" applyAlignment="1">
      <alignment horizontal="left" indent="1" shrinkToFit="1"/>
    </xf>
    <xf numFmtId="0" fontId="3" fillId="7" borderId="0" xfId="0" applyFont="1" applyFill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4" fillId="7" borderId="0" xfId="0" quotePrefix="1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center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4" fillId="7" borderId="7" xfId="0" applyNumberFormat="1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right" vertical="top" wrapText="1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top" shrinkToFit="1"/>
    </xf>
    <xf numFmtId="0" fontId="8" fillId="0" borderId="14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>
      <alignment horizontal="center" vertical="center" shrinkToFit="1"/>
    </xf>
    <xf numFmtId="166" fontId="10" fillId="4" borderId="0" xfId="0" applyNumberFormat="1" applyFont="1" applyFill="1" applyAlignment="1">
      <alignment horizontal="center" vertical="center" shrinkToFit="1"/>
    </xf>
    <xf numFmtId="165" fontId="10" fillId="4" borderId="0" xfId="0" applyNumberFormat="1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1" fontId="10" fillId="4" borderId="0" xfId="0" applyNumberFormat="1" applyFont="1" applyFill="1" applyAlignment="1">
      <alignment horizontal="center" vertical="center" shrinkToFit="1"/>
    </xf>
    <xf numFmtId="167" fontId="10" fillId="4" borderId="0" xfId="0" applyNumberFormat="1" applyFont="1" applyFill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9" xfId="0" applyNumberFormat="1" applyFont="1" applyBorder="1" applyAlignment="1">
      <alignment horizontal="center" vertical="center" shrinkToFit="1"/>
    </xf>
    <xf numFmtId="1" fontId="2" fillId="0" borderId="17" xfId="0" applyNumberFormat="1" applyFont="1" applyBorder="1" applyAlignment="1">
      <alignment horizontal="center" vertical="center" shrinkToFit="1"/>
    </xf>
    <xf numFmtId="1" fontId="2" fillId="0" borderId="14" xfId="0" quotePrefix="1" applyNumberFormat="1" applyFont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left" indent="1" shrinkToFit="1"/>
    </xf>
    <xf numFmtId="0" fontId="10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vertical="top" wrapText="1"/>
    </xf>
    <xf numFmtId="166" fontId="5" fillId="0" borderId="9" xfId="0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6" fontId="5" fillId="0" borderId="14" xfId="0" applyNumberFormat="1" applyFont="1" applyBorder="1" applyAlignment="1">
      <alignment horizontal="center" vertical="center" shrinkToFit="1"/>
    </xf>
    <xf numFmtId="165" fontId="5" fillId="0" borderId="17" xfId="0" applyNumberFormat="1" applyFont="1" applyBorder="1" applyAlignment="1">
      <alignment horizontal="center" vertical="center" shrinkToFit="1"/>
    </xf>
    <xf numFmtId="1" fontId="2" fillId="0" borderId="14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quotePrefix="1" applyFont="1" applyBorder="1" applyAlignment="1">
      <alignment horizontal="center" vertical="center" wrapText="1"/>
    </xf>
    <xf numFmtId="1" fontId="14" fillId="7" borderId="0" xfId="0" applyNumberFormat="1" applyFont="1" applyFill="1" applyAlignment="1">
      <alignment horizontal="center" vertical="center" shrinkToFit="1"/>
    </xf>
    <xf numFmtId="0" fontId="15" fillId="3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wrapText="1"/>
    </xf>
    <xf numFmtId="0" fontId="9" fillId="0" borderId="1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1" fontId="3" fillId="7" borderId="0" xfId="0" applyNumberFormat="1" applyFont="1" applyFill="1" applyAlignment="1">
      <alignment horizontal="left" indent="1" shrinkToFit="1"/>
    </xf>
    <xf numFmtId="1" fontId="3" fillId="7" borderId="0" xfId="0" applyNumberFormat="1" applyFont="1" applyFill="1" applyAlignment="1">
      <alignment horizontal="center" vertical="center" shrinkToFit="1"/>
    </xf>
    <xf numFmtId="0" fontId="3" fillId="3" borderId="0" xfId="0" applyFont="1" applyFill="1" applyAlignment="1">
      <alignment horizontal="lef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shrinkToFit="1"/>
    </xf>
    <xf numFmtId="167" fontId="3" fillId="0" borderId="16" xfId="0" applyNumberFormat="1" applyFont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7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167" fontId="2" fillId="0" borderId="0" xfId="0" applyNumberFormat="1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6" fillId="7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 indent="1"/>
    </xf>
    <xf numFmtId="166" fontId="3" fillId="0" borderId="9" xfId="0" applyNumberFormat="1" applyFont="1" applyBorder="1" applyAlignment="1">
      <alignment horizontal="center" vertical="center" shrinkToFit="1"/>
    </xf>
    <xf numFmtId="165" fontId="3" fillId="0" borderId="10" xfId="0" applyNumberFormat="1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1" fontId="2" fillId="7" borderId="25" xfId="0" applyNumberFormat="1" applyFont="1" applyFill="1" applyBorder="1" applyAlignment="1">
      <alignment horizontal="left" indent="1" shrinkToFi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left" wrapText="1"/>
    </xf>
    <xf numFmtId="0" fontId="8" fillId="0" borderId="27" xfId="0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 shrinkToFit="1"/>
    </xf>
    <xf numFmtId="1" fontId="2" fillId="7" borderId="25" xfId="0" applyNumberFormat="1" applyFont="1" applyFill="1" applyBorder="1" applyAlignment="1">
      <alignment horizontal="center" vertical="center" shrinkToFit="1"/>
    </xf>
    <xf numFmtId="0" fontId="2" fillId="3" borderId="25" xfId="0" applyFont="1" applyFill="1" applyBorder="1" applyAlignment="1">
      <alignment horizontal="left" vertical="top" wrapText="1"/>
    </xf>
    <xf numFmtId="0" fontId="2" fillId="5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1" fontId="2" fillId="0" borderId="29" xfId="0" applyNumberFormat="1" applyFont="1" applyBorder="1" applyAlignment="1">
      <alignment horizontal="center" vertical="center" shrinkToFit="1"/>
    </xf>
    <xf numFmtId="167" fontId="2" fillId="0" borderId="29" xfId="0" applyNumberFormat="1" applyFont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 shrinkToFit="1"/>
    </xf>
    <xf numFmtId="0" fontId="2" fillId="0" borderId="27" xfId="0" quotePrefix="1" applyFont="1" applyBorder="1" applyAlignment="1">
      <alignment horizontal="center" vertical="center" wrapTex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2" fillId="0" borderId="32" xfId="0" quotePrefix="1" applyFont="1" applyBorder="1" applyAlignment="1">
      <alignment horizontal="center" vertical="center" wrapText="1"/>
    </xf>
    <xf numFmtId="0" fontId="2" fillId="0" borderId="33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3" fillId="0" borderId="32" xfId="0" quotePrefix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8" fillId="4" borderId="37" xfId="0" applyFont="1" applyFill="1" applyBorder="1" applyAlignment="1">
      <alignment horizontal="left" vertical="center" wrapText="1"/>
    </xf>
    <xf numFmtId="1" fontId="2" fillId="0" borderId="41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166" fontId="5" fillId="0" borderId="43" xfId="0" applyNumberFormat="1" applyFont="1" applyBorder="1" applyAlignment="1">
      <alignment horizontal="center" vertical="center" shrinkToFit="1"/>
    </xf>
    <xf numFmtId="165" fontId="5" fillId="0" borderId="41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 shrinkToFit="1"/>
    </xf>
    <xf numFmtId="167" fontId="2" fillId="0" borderId="44" xfId="0" applyNumberFormat="1" applyFont="1" applyBorder="1" applyAlignment="1">
      <alignment horizontal="center" vertical="center" wrapText="1"/>
    </xf>
    <xf numFmtId="0" fontId="2" fillId="8" borderId="4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2" fillId="0" borderId="31" xfId="0" quotePrefix="1" applyFont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left" vertical="center" wrapText="1"/>
    </xf>
    <xf numFmtId="166" fontId="3" fillId="0" borderId="27" xfId="0" applyNumberFormat="1" applyFont="1" applyBorder="1" applyAlignment="1">
      <alignment horizontal="center" vertical="center" shrinkToFit="1"/>
    </xf>
    <xf numFmtId="165" fontId="3" fillId="0" borderId="24" xfId="0" applyNumberFormat="1" applyFont="1" applyBorder="1" applyAlignment="1">
      <alignment horizontal="center" vertical="center" shrinkToFit="1"/>
    </xf>
    <xf numFmtId="166" fontId="5" fillId="0" borderId="11" xfId="0" applyNumberFormat="1" applyFont="1" applyBorder="1" applyAlignment="1">
      <alignment horizontal="center" vertical="center" shrinkToFit="1"/>
    </xf>
    <xf numFmtId="165" fontId="5" fillId="0" borderId="13" xfId="0" applyNumberFormat="1" applyFont="1" applyBorder="1" applyAlignment="1">
      <alignment horizontal="center" vertical="center" shrinkToFit="1"/>
    </xf>
    <xf numFmtId="0" fontId="2" fillId="0" borderId="25" xfId="0" quotePrefix="1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7" borderId="9" xfId="0" applyFont="1" applyFill="1" applyBorder="1" applyAlignment="1">
      <alignment horizontal="center" vertical="top" wrapText="1"/>
    </xf>
    <xf numFmtId="0" fontId="10" fillId="7" borderId="0" xfId="0" applyFont="1" applyFill="1" applyAlignment="1">
      <alignment horizontal="left" vertical="top" wrapText="1"/>
    </xf>
    <xf numFmtId="1" fontId="16" fillId="0" borderId="17" xfId="0" applyNumberFormat="1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top" wrapText="1"/>
    </xf>
    <xf numFmtId="0" fontId="21" fillId="4" borderId="11" xfId="0" applyFont="1" applyFill="1" applyBorder="1" applyAlignment="1">
      <alignment horizontal="center" vertical="top" wrapText="1"/>
    </xf>
    <xf numFmtId="0" fontId="23" fillId="7" borderId="0" xfId="0" applyFont="1" applyFill="1" applyAlignment="1">
      <alignment horizontal="center" vertical="top" wrapText="1"/>
    </xf>
    <xf numFmtId="167" fontId="21" fillId="4" borderId="25" xfId="0" applyNumberFormat="1" applyFont="1" applyFill="1" applyBorder="1" applyAlignment="1">
      <alignment horizontal="center" vertical="center" wrapText="1"/>
    </xf>
    <xf numFmtId="167" fontId="21" fillId="4" borderId="41" xfId="0" applyNumberFormat="1" applyFont="1" applyFill="1" applyBorder="1" applyAlignment="1">
      <alignment horizontal="center" vertical="center" wrapText="1"/>
    </xf>
    <xf numFmtId="167" fontId="21" fillId="4" borderId="0" xfId="0" applyNumberFormat="1" applyFont="1" applyFill="1" applyAlignment="1">
      <alignment horizontal="center" vertical="center" wrapText="1"/>
    </xf>
    <xf numFmtId="167" fontId="21" fillId="4" borderId="10" xfId="0" applyNumberFormat="1" applyFont="1" applyFill="1" applyBorder="1" applyAlignment="1">
      <alignment horizontal="center" vertical="center" wrapText="1"/>
    </xf>
    <xf numFmtId="167" fontId="21" fillId="4" borderId="11" xfId="0" applyNumberFormat="1" applyFont="1" applyFill="1" applyBorder="1" applyAlignment="1">
      <alignment horizontal="center" vertical="center" wrapText="1"/>
    </xf>
    <xf numFmtId="167" fontId="21" fillId="4" borderId="13" xfId="0" applyNumberFormat="1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top" wrapText="1"/>
    </xf>
    <xf numFmtId="167" fontId="21" fillId="4" borderId="14" xfId="0" applyNumberFormat="1" applyFont="1" applyFill="1" applyBorder="1" applyAlignment="1">
      <alignment horizontal="center" vertical="center" wrapText="1"/>
    </xf>
    <xf numFmtId="167" fontId="21" fillId="4" borderId="17" xfId="0" applyNumberFormat="1" applyFont="1" applyFill="1" applyBorder="1" applyAlignment="1">
      <alignment horizontal="center" vertical="center" wrapText="1"/>
    </xf>
    <xf numFmtId="167" fontId="21" fillId="4" borderId="43" xfId="0" applyNumberFormat="1" applyFont="1" applyFill="1" applyBorder="1" applyAlignment="1">
      <alignment horizontal="center" vertical="center" wrapText="1"/>
    </xf>
    <xf numFmtId="167" fontId="21" fillId="4" borderId="9" xfId="0" applyNumberFormat="1" applyFont="1" applyFill="1" applyBorder="1" applyAlignment="1">
      <alignment horizontal="center" vertical="center" wrapText="1"/>
    </xf>
    <xf numFmtId="167" fontId="21" fillId="4" borderId="27" xfId="0" applyNumberFormat="1" applyFont="1" applyFill="1" applyBorder="1" applyAlignment="1">
      <alignment horizontal="center" vertical="center" wrapText="1"/>
    </xf>
    <xf numFmtId="167" fontId="21" fillId="4" borderId="24" xfId="0" applyNumberFormat="1" applyFont="1" applyFill="1" applyBorder="1" applyAlignment="1">
      <alignment horizontal="center" vertical="center" wrapText="1"/>
    </xf>
    <xf numFmtId="167" fontId="21" fillId="4" borderId="6" xfId="0" applyNumberFormat="1" applyFont="1" applyFill="1" applyBorder="1" applyAlignment="1">
      <alignment horizontal="center" vertical="center" wrapText="1"/>
    </xf>
    <xf numFmtId="167" fontId="21" fillId="4" borderId="8" xfId="0" applyNumberFormat="1" applyFont="1" applyFill="1" applyBorder="1" applyAlignment="1">
      <alignment horizontal="center" vertical="center" wrapText="1"/>
    </xf>
    <xf numFmtId="167" fontId="20" fillId="4" borderId="11" xfId="0" applyNumberFormat="1" applyFont="1" applyFill="1" applyBorder="1" applyAlignment="1">
      <alignment horizontal="center" vertical="center" wrapText="1"/>
    </xf>
    <xf numFmtId="167" fontId="20" fillId="4" borderId="15" xfId="0" applyNumberFormat="1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left" vertical="top" wrapText="1"/>
    </xf>
    <xf numFmtId="0" fontId="2" fillId="9" borderId="0" xfId="0" applyFont="1" applyFill="1" applyAlignment="1">
      <alignment horizontal="left" vertical="top" wrapText="1"/>
    </xf>
    <xf numFmtId="0" fontId="3" fillId="9" borderId="0" xfId="0" applyFont="1" applyFill="1" applyAlignment="1">
      <alignment horizontal="left" vertical="top" wrapText="1"/>
    </xf>
    <xf numFmtId="0" fontId="10" fillId="9" borderId="4" xfId="0" applyFont="1" applyFill="1" applyBorder="1" applyAlignment="1">
      <alignment horizontal="left" vertical="top" wrapText="1"/>
    </xf>
    <xf numFmtId="1" fontId="10" fillId="4" borderId="4" xfId="0" applyNumberFormat="1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5" xfId="0" quotePrefix="1" applyFont="1" applyBorder="1" applyAlignment="1">
      <alignment horizontal="center" vertical="center" wrapText="1"/>
    </xf>
    <xf numFmtId="167" fontId="3" fillId="0" borderId="44" xfId="0" applyNumberFormat="1" applyFont="1" applyBorder="1" applyAlignment="1">
      <alignment horizontal="center" vertical="center" shrinkToFit="1"/>
    </xf>
    <xf numFmtId="0" fontId="3" fillId="8" borderId="2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left" vertical="top" wrapText="1"/>
    </xf>
    <xf numFmtId="1" fontId="3" fillId="0" borderId="25" xfId="0" applyNumberFormat="1" applyFont="1" applyBorder="1" applyAlignment="1">
      <alignment horizontal="center"/>
    </xf>
    <xf numFmtId="1" fontId="3" fillId="0" borderId="41" xfId="0" applyNumberFormat="1" applyFont="1" applyBorder="1" applyAlignment="1">
      <alignment horizontal="center" vertical="center" shrinkToFit="1"/>
    </xf>
    <xf numFmtId="1" fontId="3" fillId="7" borderId="25" xfId="0" applyNumberFormat="1" applyFont="1" applyFill="1" applyBorder="1" applyAlignment="1">
      <alignment horizontal="center" vertical="center" shrinkToFit="1"/>
    </xf>
    <xf numFmtId="1" fontId="3" fillId="0" borderId="43" xfId="0" quotePrefix="1" applyNumberFormat="1" applyFont="1" applyBorder="1" applyAlignment="1">
      <alignment horizontal="center" vertical="center" shrinkToFit="1"/>
    </xf>
    <xf numFmtId="1" fontId="3" fillId="0" borderId="25" xfId="0" applyNumberFormat="1" applyFont="1" applyBorder="1" applyAlignment="1">
      <alignment horizontal="center" vertical="center" shrinkToFit="1"/>
    </xf>
    <xf numFmtId="1" fontId="3" fillId="0" borderId="45" xfId="0" applyNumberFormat="1" applyFont="1" applyBorder="1" applyAlignment="1">
      <alignment horizontal="center" vertical="center" shrinkToFit="1"/>
    </xf>
    <xf numFmtId="1" fontId="3" fillId="0" borderId="2" xfId="0" applyNumberFormat="1" applyFont="1" applyBorder="1" applyAlignment="1">
      <alignment horizontal="center" vertical="center" shrinkToFit="1"/>
    </xf>
    <xf numFmtId="0" fontId="3" fillId="0" borderId="0" xfId="0" quotePrefix="1" applyFont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1" fontId="3" fillId="0" borderId="10" xfId="0" applyNumberFormat="1" applyFont="1" applyBorder="1" applyAlignment="1">
      <alignment horizontal="center" vertical="center" shrinkToFit="1"/>
    </xf>
    <xf numFmtId="1" fontId="3" fillId="0" borderId="9" xfId="0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 shrinkToFit="1"/>
    </xf>
    <xf numFmtId="1" fontId="3" fillId="0" borderId="31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1" fontId="3" fillId="0" borderId="9" xfId="0" quotePrefix="1" applyNumberFormat="1" applyFont="1" applyBorder="1" applyAlignment="1">
      <alignment horizontal="center" vertical="center" shrinkToFit="1"/>
    </xf>
    <xf numFmtId="1" fontId="3" fillId="0" borderId="0" xfId="0" quotePrefix="1" applyNumberFormat="1" applyFont="1" applyAlignment="1">
      <alignment horizontal="center" vertical="center" shrinkToFit="1"/>
    </xf>
    <xf numFmtId="1" fontId="3" fillId="0" borderId="31" xfId="0" quotePrefix="1" applyNumberFormat="1" applyFont="1" applyBorder="1" applyAlignment="1">
      <alignment horizontal="center" vertical="center" shrinkToFit="1"/>
    </xf>
    <xf numFmtId="167" fontId="3" fillId="0" borderId="2" xfId="0" applyNumberFormat="1" applyFont="1" applyBorder="1" applyAlignment="1">
      <alignment horizontal="center" vertical="center" shrinkToFi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1" xfId="0" quotePrefix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shrinkToFit="1"/>
    </xf>
    <xf numFmtId="0" fontId="3" fillId="0" borderId="12" xfId="0" quotePrefix="1" applyFont="1" applyBorder="1" applyAlignment="1">
      <alignment horizontal="center" vertical="center" wrapText="1"/>
    </xf>
    <xf numFmtId="167" fontId="3" fillId="0" borderId="19" xfId="0" applyNumberFormat="1" applyFont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shrinkToFit="1"/>
    </xf>
    <xf numFmtId="165" fontId="3" fillId="0" borderId="8" xfId="0" applyNumberFormat="1" applyFont="1" applyBorder="1" applyAlignment="1">
      <alignment horizontal="center" vertical="center" shrinkToFit="1"/>
    </xf>
    <xf numFmtId="166" fontId="1" fillId="4" borderId="11" xfId="0" applyNumberFormat="1" applyFont="1" applyFill="1" applyBorder="1" applyAlignment="1">
      <alignment horizontal="center" vertical="center" shrinkToFit="1"/>
    </xf>
    <xf numFmtId="165" fontId="1" fillId="4" borderId="13" xfId="0" applyNumberFormat="1" applyFont="1" applyFill="1" applyBorder="1" applyAlignment="1">
      <alignment horizontal="center" vertical="center" shrinkToFit="1"/>
    </xf>
    <xf numFmtId="167" fontId="3" fillId="0" borderId="0" xfId="0" quotePrefix="1" applyNumberFormat="1" applyFont="1" applyAlignment="1">
      <alignment horizontal="center" vertical="center" wrapText="1"/>
    </xf>
    <xf numFmtId="166" fontId="9" fillId="4" borderId="11" xfId="0" applyNumberFormat="1" applyFont="1" applyFill="1" applyBorder="1" applyAlignment="1">
      <alignment horizontal="center" vertical="center" shrinkToFit="1"/>
    </xf>
    <xf numFmtId="165" fontId="9" fillId="4" borderId="13" xfId="0" applyNumberFormat="1" applyFont="1" applyFill="1" applyBorder="1" applyAlignment="1">
      <alignment horizontal="center" vertical="center" shrinkToFit="1"/>
    </xf>
    <xf numFmtId="0" fontId="3" fillId="0" borderId="9" xfId="0" quotePrefix="1" applyFont="1" applyBorder="1" applyAlignment="1">
      <alignment horizontal="center" vertical="center"/>
    </xf>
    <xf numFmtId="0" fontId="17" fillId="11" borderId="22" xfId="0" applyFont="1" applyFill="1" applyBorder="1" applyAlignment="1">
      <alignment horizontal="center" vertical="center" wrapText="1"/>
    </xf>
    <xf numFmtId="1" fontId="17" fillId="11" borderId="23" xfId="0" applyNumberFormat="1" applyFont="1" applyFill="1" applyBorder="1" applyAlignment="1">
      <alignment horizontal="center" vertical="center" wrapText="1"/>
    </xf>
    <xf numFmtId="1" fontId="14" fillId="11" borderId="0" xfId="0" quotePrefix="1" applyNumberFormat="1" applyFont="1" applyFill="1" applyAlignment="1">
      <alignment horizontal="center" vertical="center" shrinkToFit="1"/>
    </xf>
    <xf numFmtId="0" fontId="12" fillId="11" borderId="20" xfId="0" applyFont="1" applyFill="1" applyBorder="1" applyAlignment="1">
      <alignment horizontal="left" vertical="center" wrapText="1"/>
    </xf>
    <xf numFmtId="0" fontId="17" fillId="11" borderId="23" xfId="0" applyFont="1" applyFill="1" applyBorder="1" applyAlignment="1">
      <alignment horizontal="center" vertical="center" wrapText="1"/>
    </xf>
    <xf numFmtId="0" fontId="12" fillId="11" borderId="23" xfId="0" applyFont="1" applyFill="1" applyBorder="1" applyAlignment="1">
      <alignment horizontal="center" vertical="center" wrapText="1"/>
    </xf>
    <xf numFmtId="0" fontId="12" fillId="11" borderId="0" xfId="0" applyFont="1" applyFill="1" applyAlignment="1">
      <alignment horizontal="center" vertical="center" wrapText="1"/>
    </xf>
    <xf numFmtId="0" fontId="12" fillId="11" borderId="22" xfId="0" applyFont="1" applyFill="1" applyBorder="1" applyAlignment="1">
      <alignment horizontal="center" vertical="center" wrapText="1"/>
    </xf>
    <xf numFmtId="1" fontId="12" fillId="11" borderId="23" xfId="0" applyNumberFormat="1" applyFont="1" applyFill="1" applyBorder="1" applyAlignment="1">
      <alignment horizontal="center" vertical="center" wrapText="1"/>
    </xf>
    <xf numFmtId="1" fontId="14" fillId="11" borderId="0" xfId="0" applyNumberFormat="1" applyFont="1" applyFill="1" applyAlignment="1">
      <alignment horizontal="center" vertical="center" shrinkToFit="1"/>
    </xf>
    <xf numFmtId="1" fontId="12" fillId="11" borderId="21" xfId="0" applyNumberFormat="1" applyFont="1" applyFill="1" applyBorder="1" applyAlignment="1">
      <alignment horizontal="center" vertical="center" wrapText="1"/>
    </xf>
    <xf numFmtId="0" fontId="10" fillId="12" borderId="21" xfId="0" applyFont="1" applyFill="1" applyBorder="1" applyAlignment="1">
      <alignment horizontal="center" vertical="center" wrapText="1"/>
    </xf>
    <xf numFmtId="0" fontId="12" fillId="11" borderId="21" xfId="0" applyFont="1" applyFill="1" applyBorder="1" applyAlignment="1">
      <alignment horizontal="center" vertical="center" wrapText="1"/>
    </xf>
    <xf numFmtId="0" fontId="12" fillId="11" borderId="21" xfId="0" quotePrefix="1" applyFont="1" applyFill="1" applyBorder="1" applyAlignment="1">
      <alignment horizontal="center" vertical="center" wrapText="1"/>
    </xf>
    <xf numFmtId="0" fontId="12" fillId="11" borderId="23" xfId="0" quotePrefix="1" applyFont="1" applyFill="1" applyBorder="1" applyAlignment="1">
      <alignment horizontal="center" vertical="center" wrapText="1"/>
    </xf>
    <xf numFmtId="1" fontId="12" fillId="11" borderId="22" xfId="0" applyNumberFormat="1" applyFont="1" applyFill="1" applyBorder="1" applyAlignment="1">
      <alignment horizontal="center" vertical="center" wrapText="1"/>
    </xf>
    <xf numFmtId="1" fontId="12" fillId="11" borderId="0" xfId="0" applyNumberFormat="1" applyFont="1" applyFill="1" applyAlignment="1">
      <alignment horizontal="center" vertical="center" wrapText="1"/>
    </xf>
    <xf numFmtId="166" fontId="26" fillId="11" borderId="22" xfId="0" applyNumberFormat="1" applyFont="1" applyFill="1" applyBorder="1" applyAlignment="1">
      <alignment horizontal="center" vertical="center" shrinkToFit="1"/>
    </xf>
    <xf numFmtId="165" fontId="9" fillId="11" borderId="23" xfId="0" applyNumberFormat="1" applyFont="1" applyFill="1" applyBorder="1" applyAlignment="1">
      <alignment horizontal="center" vertical="center" shrinkToFit="1"/>
    </xf>
    <xf numFmtId="0" fontId="18" fillId="4" borderId="38" xfId="0" applyFont="1" applyFill="1" applyBorder="1" applyAlignment="1">
      <alignment horizontal="center" vertical="center" wrapText="1"/>
    </xf>
    <xf numFmtId="1" fontId="18" fillId="7" borderId="36" xfId="0" applyNumberFormat="1" applyFont="1" applyFill="1" applyBorder="1" applyAlignment="1">
      <alignment horizontal="left" indent="1" shrinkToFit="1"/>
    </xf>
    <xf numFmtId="0" fontId="18" fillId="7" borderId="36" xfId="0" applyFont="1" applyFill="1" applyBorder="1" applyAlignment="1">
      <alignment horizontal="left" wrapText="1"/>
    </xf>
    <xf numFmtId="1" fontId="18" fillId="7" borderId="36" xfId="0" applyNumberFormat="1" applyFont="1" applyFill="1" applyBorder="1" applyAlignment="1">
      <alignment horizontal="center" vertical="center" shrinkToFit="1"/>
    </xf>
    <xf numFmtId="0" fontId="27" fillId="4" borderId="38" xfId="0" applyFont="1" applyFill="1" applyBorder="1" applyAlignment="1">
      <alignment horizontal="center" vertical="center" wrapText="1"/>
    </xf>
    <xf numFmtId="165" fontId="27" fillId="4" borderId="46" xfId="0" applyNumberFormat="1" applyFont="1" applyFill="1" applyBorder="1" applyAlignment="1">
      <alignment horizontal="center" vertical="center" shrinkToFit="1"/>
    </xf>
    <xf numFmtId="0" fontId="28" fillId="4" borderId="38" xfId="0" applyFont="1" applyFill="1" applyBorder="1" applyAlignment="1">
      <alignment horizontal="center" vertical="center" wrapText="1"/>
    </xf>
    <xf numFmtId="0" fontId="28" fillId="4" borderId="39" xfId="0" applyFont="1" applyFill="1" applyBorder="1" applyAlignment="1">
      <alignment horizontal="center" vertical="center" wrapText="1"/>
    </xf>
    <xf numFmtId="0" fontId="18" fillId="3" borderId="47" xfId="0" applyFont="1" applyFill="1" applyBorder="1" applyAlignment="1">
      <alignment horizontal="left" vertical="top" wrapText="1"/>
    </xf>
    <xf numFmtId="0" fontId="18" fillId="4" borderId="36" xfId="0" applyFont="1" applyFill="1" applyBorder="1" applyAlignment="1">
      <alignment horizontal="center" vertical="center" wrapText="1"/>
    </xf>
    <xf numFmtId="0" fontId="18" fillId="8" borderId="36" xfId="0" applyFont="1" applyFill="1" applyBorder="1" applyAlignment="1">
      <alignment horizontal="center" vertical="center" wrapText="1"/>
    </xf>
    <xf numFmtId="1" fontId="18" fillId="4" borderId="36" xfId="0" applyNumberFormat="1" applyFont="1" applyFill="1" applyBorder="1" applyAlignment="1">
      <alignment horizontal="center" vertical="center" wrapText="1"/>
    </xf>
    <xf numFmtId="1" fontId="18" fillId="7" borderId="47" xfId="0" applyNumberFormat="1" applyFont="1" applyFill="1" applyBorder="1" applyAlignment="1">
      <alignment horizontal="center" vertical="center" shrinkToFit="1"/>
    </xf>
    <xf numFmtId="1" fontId="18" fillId="4" borderId="49" xfId="0" applyNumberFormat="1" applyFont="1" applyFill="1" applyBorder="1" applyAlignment="1">
      <alignment horizontal="center" vertical="center" wrapText="1"/>
    </xf>
    <xf numFmtId="1" fontId="18" fillId="7" borderId="0" xfId="0" applyNumberFormat="1" applyFont="1" applyFill="1" applyAlignment="1">
      <alignment horizontal="center" vertical="center" shrinkToFit="1"/>
    </xf>
    <xf numFmtId="0" fontId="18" fillId="0" borderId="0" xfId="0" applyFont="1" applyAlignment="1">
      <alignment horizontal="left" vertical="top"/>
    </xf>
    <xf numFmtId="0" fontId="18" fillId="4" borderId="48" xfId="0" applyFont="1" applyFill="1" applyBorder="1" applyAlignment="1">
      <alignment horizontal="center" vertical="center"/>
    </xf>
    <xf numFmtId="0" fontId="18" fillId="4" borderId="46" xfId="0" applyFont="1" applyFill="1" applyBorder="1" applyAlignment="1">
      <alignment horizontal="center" vertical="center"/>
    </xf>
    <xf numFmtId="0" fontId="18" fillId="4" borderId="46" xfId="0" applyFont="1" applyFill="1" applyBorder="1" applyAlignment="1">
      <alignment horizontal="center" vertical="center" wrapText="1"/>
    </xf>
    <xf numFmtId="166" fontId="27" fillId="4" borderId="48" xfId="0" applyNumberFormat="1" applyFont="1" applyFill="1" applyBorder="1" applyAlignment="1">
      <alignment horizontal="center" vertical="center" shrinkToFit="1"/>
    </xf>
    <xf numFmtId="167" fontId="29" fillId="4" borderId="48" xfId="0" applyNumberFormat="1" applyFont="1" applyFill="1" applyBorder="1" applyAlignment="1">
      <alignment horizontal="center" vertical="center" wrapText="1"/>
    </xf>
    <xf numFmtId="167" fontId="30" fillId="4" borderId="46" xfId="0" applyNumberFormat="1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left" vertical="top" wrapText="1"/>
    </xf>
    <xf numFmtId="0" fontId="18" fillId="4" borderId="36" xfId="0" applyFont="1" applyFill="1" applyBorder="1" applyAlignment="1">
      <alignment horizontal="center" vertical="center"/>
    </xf>
    <xf numFmtId="1" fontId="18" fillId="4" borderId="48" xfId="0" applyNumberFormat="1" applyFont="1" applyFill="1" applyBorder="1" applyAlignment="1">
      <alignment horizontal="center" vertical="center" shrinkToFit="1"/>
    </xf>
    <xf numFmtId="1" fontId="18" fillId="4" borderId="46" xfId="0" applyNumberFormat="1" applyFont="1" applyFill="1" applyBorder="1" applyAlignment="1">
      <alignment horizontal="center" vertical="center" shrinkToFit="1"/>
    </xf>
    <xf numFmtId="1" fontId="18" fillId="4" borderId="36" xfId="0" applyNumberFormat="1" applyFont="1" applyFill="1" applyBorder="1" applyAlignment="1">
      <alignment horizontal="center" vertical="center" shrinkToFit="1"/>
    </xf>
    <xf numFmtId="1" fontId="18" fillId="4" borderId="49" xfId="0" applyNumberFormat="1" applyFont="1" applyFill="1" applyBorder="1" applyAlignment="1">
      <alignment horizontal="center" vertical="center" shrinkToFit="1"/>
    </xf>
    <xf numFmtId="0" fontId="18" fillId="4" borderId="35" xfId="0" applyFont="1" applyFill="1" applyBorder="1" applyAlignment="1">
      <alignment horizontal="center" vertical="center"/>
    </xf>
    <xf numFmtId="166" fontId="27" fillId="4" borderId="35" xfId="0" applyNumberFormat="1" applyFont="1" applyFill="1" applyBorder="1" applyAlignment="1">
      <alignment horizontal="center" vertical="center" shrinkToFit="1"/>
    </xf>
    <xf numFmtId="167" fontId="29" fillId="4" borderId="35" xfId="0" applyNumberFormat="1" applyFont="1" applyFill="1" applyBorder="1" applyAlignment="1">
      <alignment horizontal="center" vertical="center" wrapText="1"/>
    </xf>
    <xf numFmtId="1" fontId="18" fillId="4" borderId="35" xfId="0" applyNumberFormat="1" applyFont="1" applyFill="1" applyBorder="1" applyAlignment="1">
      <alignment horizontal="center" vertical="center"/>
    </xf>
    <xf numFmtId="0" fontId="18" fillId="8" borderId="39" xfId="0" applyFont="1" applyFill="1" applyBorder="1" applyAlignment="1">
      <alignment horizontal="center" vertical="center" wrapText="1"/>
    </xf>
    <xf numFmtId="0" fontId="18" fillId="8" borderId="40" xfId="0" applyFont="1" applyFill="1" applyBorder="1" applyAlignment="1">
      <alignment horizontal="center" vertical="center" wrapText="1"/>
    </xf>
    <xf numFmtId="1" fontId="18" fillId="4" borderId="38" xfId="0" applyNumberFormat="1" applyFont="1" applyFill="1" applyBorder="1" applyAlignment="1">
      <alignment horizontal="center" vertical="center"/>
    </xf>
    <xf numFmtId="1" fontId="18" fillId="4" borderId="39" xfId="0" applyNumberFormat="1" applyFont="1" applyFill="1" applyBorder="1" applyAlignment="1">
      <alignment horizontal="center" vertical="center"/>
    </xf>
    <xf numFmtId="1" fontId="18" fillId="4" borderId="50" xfId="0" applyNumberFormat="1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 wrapText="1" shrinkToFit="1"/>
    </xf>
    <xf numFmtId="164" fontId="17" fillId="0" borderId="8" xfId="0" applyNumberFormat="1" applyFont="1" applyBorder="1" applyAlignment="1">
      <alignment vertical="center" shrinkToFit="1"/>
    </xf>
    <xf numFmtId="0" fontId="3" fillId="0" borderId="11" xfId="0" quotePrefix="1" applyFont="1" applyBorder="1" applyAlignment="1">
      <alignment horizontal="center" vertical="center" wrapText="1"/>
    </xf>
    <xf numFmtId="1" fontId="3" fillId="0" borderId="45" xfId="0" quotePrefix="1" applyNumberFormat="1" applyFont="1" applyBorder="1" applyAlignment="1">
      <alignment horizontal="center" vertical="center" shrinkToFit="1"/>
    </xf>
    <xf numFmtId="0" fontId="3" fillId="0" borderId="34" xfId="0" quotePrefix="1" applyFont="1" applyBorder="1" applyAlignment="1">
      <alignment horizontal="center" vertical="center" wrapText="1"/>
    </xf>
    <xf numFmtId="0" fontId="2" fillId="0" borderId="45" xfId="0" quotePrefix="1" applyFont="1" applyBorder="1" applyAlignment="1">
      <alignment horizontal="center" vertical="center" wrapText="1"/>
    </xf>
    <xf numFmtId="1" fontId="12" fillId="11" borderId="23" xfId="0" quotePrefix="1" applyNumberFormat="1" applyFont="1" applyFill="1" applyBorder="1" applyAlignment="1">
      <alignment horizontal="center" vertical="center" wrapText="1"/>
    </xf>
    <xf numFmtId="14" fontId="17" fillId="1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 shrinkToFit="1"/>
    </xf>
    <xf numFmtId="164" fontId="10" fillId="0" borderId="17" xfId="0" applyNumberFormat="1" applyFont="1" applyBorder="1" applyAlignment="1">
      <alignment horizontal="center" vertical="center" shrinkToFit="1"/>
    </xf>
    <xf numFmtId="164" fontId="25" fillId="10" borderId="6" xfId="0" applyNumberFormat="1" applyFont="1" applyFill="1" applyBorder="1" applyAlignment="1">
      <alignment horizontal="center" vertical="center" wrapText="1" shrinkToFit="1"/>
    </xf>
    <xf numFmtId="164" fontId="25" fillId="10" borderId="8" xfId="0" applyNumberFormat="1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20" fillId="4" borderId="8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2" fillId="4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B3B3"/>
      <color rgb="FFFF9999"/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7E9D-A21E-4388-AF56-2A264BFAB44C}">
  <dimension ref="A1:AH54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D5" sqref="D5"/>
    </sheetView>
  </sheetViews>
  <sheetFormatPr defaultColWidth="9.33203125" defaultRowHeight="12.75" x14ac:dyDescent="0.2"/>
  <cols>
    <col min="1" max="1" width="12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55" customWidth="1"/>
    <col min="14" max="14" width="15.83203125" style="155" customWidth="1"/>
    <col min="15" max="15" width="3.5" style="1" customWidth="1"/>
    <col min="16" max="16" width="6.83203125" style="1" customWidth="1"/>
    <col min="17" max="18" width="5.5" style="1" customWidth="1"/>
    <col min="19" max="19" width="6" style="1" bestFit="1" customWidth="1"/>
    <col min="20" max="20" width="5.5" style="1" customWidth="1"/>
    <col min="21" max="21" width="6.1640625" style="1" bestFit="1" customWidth="1"/>
    <col min="22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56"/>
      <c r="N1" s="156"/>
      <c r="O1" s="34"/>
      <c r="P1" s="35"/>
      <c r="Q1" s="35"/>
      <c r="R1" s="35"/>
      <c r="S1" s="35"/>
      <c r="T1" s="35"/>
      <c r="U1" s="35"/>
      <c r="V1" s="35"/>
      <c r="W1" s="35"/>
      <c r="X1" s="35"/>
      <c r="Y1" s="363"/>
      <c r="Z1" s="363"/>
      <c r="AA1" s="363"/>
      <c r="AB1" s="363"/>
      <c r="AC1" s="363"/>
      <c r="AD1" s="363"/>
      <c r="AE1" s="363"/>
      <c r="AF1" s="363"/>
    </row>
    <row r="2" spans="1:34" s="6" customFormat="1" ht="48.75" customHeight="1" x14ac:dyDescent="0.2">
      <c r="A2" s="354" t="s">
        <v>67</v>
      </c>
      <c r="B2" s="355"/>
      <c r="C2" s="30"/>
      <c r="D2" s="364" t="s">
        <v>51</v>
      </c>
      <c r="E2" s="366" t="s">
        <v>65</v>
      </c>
      <c r="F2" s="367"/>
      <c r="G2" s="31"/>
      <c r="H2" s="368" t="s">
        <v>74</v>
      </c>
      <c r="I2" s="369"/>
      <c r="J2" s="30"/>
      <c r="K2" s="370" t="s">
        <v>34</v>
      </c>
      <c r="L2" s="371"/>
      <c r="M2" s="225" t="s">
        <v>57</v>
      </c>
      <c r="N2" s="372" t="s">
        <v>58</v>
      </c>
      <c r="O2" s="32"/>
      <c r="P2" s="374" t="s">
        <v>55</v>
      </c>
      <c r="Q2" s="375"/>
      <c r="R2" s="375"/>
      <c r="S2" s="375"/>
      <c r="T2" s="375"/>
      <c r="U2" s="375"/>
      <c r="V2" s="375"/>
      <c r="W2" s="375"/>
      <c r="X2" s="376"/>
      <c r="Y2" s="32"/>
      <c r="Z2" s="377" t="s">
        <v>50</v>
      </c>
      <c r="AA2" s="378"/>
      <c r="AB2" s="379"/>
      <c r="AC2" s="379"/>
      <c r="AD2" s="379"/>
      <c r="AE2" s="379"/>
      <c r="AF2" s="30"/>
    </row>
    <row r="3" spans="1:34" s="6" customFormat="1" ht="38.25" x14ac:dyDescent="0.2">
      <c r="A3" s="218" t="s">
        <v>19</v>
      </c>
      <c r="B3" s="219" t="s">
        <v>42</v>
      </c>
      <c r="C3" s="16"/>
      <c r="D3" s="365"/>
      <c r="E3" s="250" t="s">
        <v>68</v>
      </c>
      <c r="F3" s="361" t="s">
        <v>73</v>
      </c>
      <c r="G3" s="15"/>
      <c r="H3" s="33" t="s">
        <v>20</v>
      </c>
      <c r="I3" s="89" t="s">
        <v>42</v>
      </c>
      <c r="J3" s="17"/>
      <c r="K3" s="108" t="s">
        <v>35</v>
      </c>
      <c r="L3" s="109" t="s">
        <v>18</v>
      </c>
      <c r="M3" s="226" t="s">
        <v>59</v>
      </c>
      <c r="N3" s="373"/>
      <c r="O3" s="28"/>
      <c r="P3" s="42" t="s">
        <v>21</v>
      </c>
      <c r="Q3" s="43" t="s">
        <v>22</v>
      </c>
      <c r="R3" s="105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06" t="s">
        <v>28</v>
      </c>
      <c r="X3" s="45" t="s">
        <v>29</v>
      </c>
      <c r="Y3" s="28"/>
      <c r="Z3" s="5" t="s">
        <v>45</v>
      </c>
      <c r="AA3" s="5" t="s">
        <v>44</v>
      </c>
      <c r="AB3" s="17"/>
      <c r="AC3" s="5" t="s">
        <v>46</v>
      </c>
      <c r="AD3" s="5" t="s">
        <v>43</v>
      </c>
      <c r="AE3" s="5" t="s">
        <v>47</v>
      </c>
      <c r="AF3" s="17"/>
    </row>
    <row r="4" spans="1:34" s="6" customFormat="1" ht="13.5" thickBot="1" x14ac:dyDescent="0.25">
      <c r="A4" s="220"/>
      <c r="B4" s="221"/>
      <c r="C4" s="16"/>
      <c r="D4" s="15"/>
      <c r="E4" s="16"/>
      <c r="F4" s="15"/>
      <c r="G4" s="15"/>
      <c r="H4" s="17"/>
      <c r="I4" s="17"/>
      <c r="J4" s="17"/>
      <c r="K4" s="18"/>
      <c r="L4" s="19"/>
      <c r="M4" s="227"/>
      <c r="N4" s="227"/>
      <c r="O4" s="246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197">
        <v>150</v>
      </c>
      <c r="B5" s="194">
        <v>20</v>
      </c>
      <c r="C5" s="167"/>
      <c r="D5" s="195" t="s">
        <v>1</v>
      </c>
      <c r="E5" s="196">
        <v>9</v>
      </c>
      <c r="F5" s="196">
        <v>9</v>
      </c>
      <c r="G5" s="170"/>
      <c r="H5" s="197">
        <v>141</v>
      </c>
      <c r="I5" s="194">
        <v>22</v>
      </c>
      <c r="J5" s="173"/>
      <c r="K5" s="198">
        <f t="shared" ref="K5:K23" si="0">H5-A5</f>
        <v>-9</v>
      </c>
      <c r="L5" s="199">
        <f t="shared" ref="L5:L23" si="1">SUM(K5/A5*100)</f>
        <v>-6</v>
      </c>
      <c r="M5" s="228">
        <f t="shared" ref="M5:M23" si="2">SUM(A5+P5-S5-U5-X5)</f>
        <v>139</v>
      </c>
      <c r="N5" s="229">
        <f t="shared" ref="N5:N23" si="3">SUM(H5-M5)</f>
        <v>2</v>
      </c>
      <c r="O5" s="174"/>
      <c r="P5" s="200">
        <v>1</v>
      </c>
      <c r="Q5" s="200">
        <v>1</v>
      </c>
      <c r="R5" s="201"/>
      <c r="S5" s="251">
        <v>4</v>
      </c>
      <c r="T5" s="252" t="s">
        <v>64</v>
      </c>
      <c r="U5" s="253">
        <v>8</v>
      </c>
      <c r="V5" s="252" t="s">
        <v>64</v>
      </c>
      <c r="W5" s="254"/>
      <c r="X5" s="196">
        <v>0</v>
      </c>
      <c r="Y5" s="255"/>
      <c r="Z5" s="256">
        <v>76</v>
      </c>
      <c r="AA5" s="257">
        <v>26</v>
      </c>
      <c r="AB5" s="258"/>
      <c r="AC5" s="259">
        <v>77</v>
      </c>
      <c r="AD5" s="260">
        <v>27</v>
      </c>
      <c r="AE5" s="357">
        <v>81</v>
      </c>
      <c r="AF5" s="41"/>
      <c r="AH5" s="2" t="s">
        <v>0</v>
      </c>
    </row>
    <row r="6" spans="1:34" ht="21.75" customHeight="1" x14ac:dyDescent="0.2">
      <c r="A6" s="40">
        <v>367</v>
      </c>
      <c r="B6" s="55">
        <v>41</v>
      </c>
      <c r="C6" s="21"/>
      <c r="D6" s="84" t="s">
        <v>2</v>
      </c>
      <c r="E6" s="111">
        <v>16</v>
      </c>
      <c r="F6" s="111">
        <v>16</v>
      </c>
      <c r="G6" s="22"/>
      <c r="H6" s="40">
        <v>364</v>
      </c>
      <c r="I6" s="55">
        <v>43</v>
      </c>
      <c r="J6" s="41"/>
      <c r="K6" s="159">
        <f t="shared" si="0"/>
        <v>-3</v>
      </c>
      <c r="L6" s="160">
        <f t="shared" si="1"/>
        <v>-0.81743869209809261</v>
      </c>
      <c r="M6" s="230">
        <f t="shared" si="2"/>
        <v>363</v>
      </c>
      <c r="N6" s="231">
        <f t="shared" si="3"/>
        <v>1</v>
      </c>
      <c r="O6" s="28"/>
      <c r="P6" s="7">
        <v>10</v>
      </c>
      <c r="Q6" s="7">
        <v>3</v>
      </c>
      <c r="R6" s="99"/>
      <c r="S6" s="262">
        <v>4</v>
      </c>
      <c r="T6" s="293" t="s">
        <v>64</v>
      </c>
      <c r="U6" s="264">
        <v>5</v>
      </c>
      <c r="V6" s="263" t="s">
        <v>64</v>
      </c>
      <c r="W6" s="265"/>
      <c r="X6" s="111">
        <v>5</v>
      </c>
      <c r="Y6" s="139"/>
      <c r="Z6" s="266">
        <v>72</v>
      </c>
      <c r="AA6" s="267">
        <v>22</v>
      </c>
      <c r="AB6" s="138"/>
      <c r="AC6" s="268">
        <v>57</v>
      </c>
      <c r="AD6" s="269">
        <v>8</v>
      </c>
      <c r="AE6" s="274">
        <v>61</v>
      </c>
      <c r="AF6" s="41"/>
    </row>
    <row r="7" spans="1:34" ht="21.75" customHeight="1" x14ac:dyDescent="0.2">
      <c r="A7" s="40">
        <v>203</v>
      </c>
      <c r="B7" s="55">
        <v>7</v>
      </c>
      <c r="C7" s="21"/>
      <c r="D7" s="84" t="s">
        <v>32</v>
      </c>
      <c r="E7" s="111">
        <v>8</v>
      </c>
      <c r="F7" s="111">
        <v>8</v>
      </c>
      <c r="G7" s="22"/>
      <c r="H7" s="40">
        <v>185</v>
      </c>
      <c r="I7" s="55">
        <v>5</v>
      </c>
      <c r="J7" s="41"/>
      <c r="K7" s="71">
        <f t="shared" si="0"/>
        <v>-18</v>
      </c>
      <c r="L7" s="72">
        <f t="shared" si="1"/>
        <v>-8.8669950738916263</v>
      </c>
      <c r="M7" s="230">
        <f t="shared" si="2"/>
        <v>186</v>
      </c>
      <c r="N7" s="231">
        <f t="shared" si="3"/>
        <v>-1</v>
      </c>
      <c r="O7" s="28"/>
      <c r="P7" s="7">
        <v>3</v>
      </c>
      <c r="Q7" s="7">
        <v>0</v>
      </c>
      <c r="R7" s="99"/>
      <c r="S7" s="271">
        <v>11</v>
      </c>
      <c r="T7" s="293" t="s">
        <v>64</v>
      </c>
      <c r="U7" s="264">
        <v>7</v>
      </c>
      <c r="V7" s="263" t="s">
        <v>64</v>
      </c>
      <c r="W7" s="265"/>
      <c r="X7" s="111">
        <v>2</v>
      </c>
      <c r="Y7" s="139"/>
      <c r="Z7" s="266">
        <v>72</v>
      </c>
      <c r="AA7" s="267">
        <v>24</v>
      </c>
      <c r="AB7" s="138"/>
      <c r="AC7" s="272">
        <v>75</v>
      </c>
      <c r="AD7" s="269">
        <v>28</v>
      </c>
      <c r="AE7" s="274">
        <v>72</v>
      </c>
      <c r="AF7" s="41"/>
    </row>
    <row r="8" spans="1:34" ht="21.75" customHeight="1" x14ac:dyDescent="0.2">
      <c r="A8" s="40">
        <v>122</v>
      </c>
      <c r="B8" s="55">
        <v>19</v>
      </c>
      <c r="C8" s="21"/>
      <c r="D8" s="84" t="s">
        <v>33</v>
      </c>
      <c r="E8" s="111">
        <v>7</v>
      </c>
      <c r="F8" s="111">
        <v>7</v>
      </c>
      <c r="G8" s="22"/>
      <c r="H8" s="40">
        <v>116</v>
      </c>
      <c r="I8" s="55">
        <v>23</v>
      </c>
      <c r="J8" s="41"/>
      <c r="K8" s="71">
        <f t="shared" si="0"/>
        <v>-6</v>
      </c>
      <c r="L8" s="72">
        <f t="shared" si="1"/>
        <v>-4.918032786885246</v>
      </c>
      <c r="M8" s="230">
        <f t="shared" si="2"/>
        <v>117</v>
      </c>
      <c r="N8" s="231">
        <f t="shared" si="3"/>
        <v>-1</v>
      </c>
      <c r="O8" s="28"/>
      <c r="P8" s="7">
        <v>2</v>
      </c>
      <c r="Q8" s="7">
        <v>4</v>
      </c>
      <c r="R8" s="99"/>
      <c r="S8" s="271">
        <v>4</v>
      </c>
      <c r="T8" s="293" t="s">
        <v>64</v>
      </c>
      <c r="U8" s="264">
        <v>3</v>
      </c>
      <c r="V8" s="263" t="s">
        <v>64</v>
      </c>
      <c r="W8" s="265"/>
      <c r="X8" s="111">
        <v>0</v>
      </c>
      <c r="Y8" s="139"/>
      <c r="Z8" s="266">
        <v>71</v>
      </c>
      <c r="AA8" s="267">
        <v>22</v>
      </c>
      <c r="AB8" s="138"/>
      <c r="AC8" s="272">
        <v>31</v>
      </c>
      <c r="AD8" s="273">
        <v>16</v>
      </c>
      <c r="AE8" s="274">
        <v>68</v>
      </c>
      <c r="AF8" s="41"/>
    </row>
    <row r="9" spans="1:34" ht="21.75" customHeight="1" x14ac:dyDescent="0.2">
      <c r="A9" s="40">
        <v>256</v>
      </c>
      <c r="B9" s="55">
        <v>22</v>
      </c>
      <c r="C9" s="21"/>
      <c r="D9" s="84" t="s">
        <v>3</v>
      </c>
      <c r="E9" s="111">
        <v>11</v>
      </c>
      <c r="F9" s="111">
        <v>11</v>
      </c>
      <c r="G9" s="22"/>
      <c r="H9" s="40">
        <v>232</v>
      </c>
      <c r="I9" s="55">
        <v>25</v>
      </c>
      <c r="J9" s="41"/>
      <c r="K9" s="71">
        <f t="shared" si="0"/>
        <v>-24</v>
      </c>
      <c r="L9" s="72">
        <f t="shared" si="1"/>
        <v>-9.375</v>
      </c>
      <c r="M9" s="230">
        <f t="shared" si="2"/>
        <v>231</v>
      </c>
      <c r="N9" s="231">
        <f t="shared" si="3"/>
        <v>1</v>
      </c>
      <c r="O9" s="28"/>
      <c r="P9" s="7">
        <v>4</v>
      </c>
      <c r="Q9" s="7">
        <v>10</v>
      </c>
      <c r="R9" s="99"/>
      <c r="S9" s="262">
        <v>9</v>
      </c>
      <c r="T9" s="293" t="s">
        <v>64</v>
      </c>
      <c r="U9" s="264">
        <v>15</v>
      </c>
      <c r="V9" s="263" t="s">
        <v>64</v>
      </c>
      <c r="W9" s="265"/>
      <c r="X9" s="111">
        <v>5</v>
      </c>
      <c r="Y9" s="139"/>
      <c r="Z9" s="266">
        <v>74</v>
      </c>
      <c r="AA9" s="267">
        <v>23</v>
      </c>
      <c r="AB9" s="138"/>
      <c r="AC9" s="272">
        <v>44</v>
      </c>
      <c r="AD9" s="269">
        <v>18</v>
      </c>
      <c r="AE9" s="274">
        <v>72</v>
      </c>
      <c r="AF9" s="41"/>
    </row>
    <row r="10" spans="1:34" ht="21.75" customHeight="1" x14ac:dyDescent="0.2">
      <c r="A10" s="40">
        <v>216</v>
      </c>
      <c r="B10" s="55">
        <v>22</v>
      </c>
      <c r="C10" s="21"/>
      <c r="D10" s="84" t="s">
        <v>4</v>
      </c>
      <c r="E10" s="111">
        <v>12</v>
      </c>
      <c r="F10" s="111">
        <v>11</v>
      </c>
      <c r="G10" s="22"/>
      <c r="H10" s="40">
        <v>204</v>
      </c>
      <c r="I10" s="55">
        <v>20</v>
      </c>
      <c r="J10" s="41"/>
      <c r="K10" s="71">
        <f t="shared" si="0"/>
        <v>-12</v>
      </c>
      <c r="L10" s="72">
        <f t="shared" si="1"/>
        <v>-5.5555555555555554</v>
      </c>
      <c r="M10" s="230">
        <f t="shared" si="2"/>
        <v>204</v>
      </c>
      <c r="N10" s="231">
        <f t="shared" si="3"/>
        <v>0</v>
      </c>
      <c r="O10" s="28"/>
      <c r="P10" s="7">
        <v>3</v>
      </c>
      <c r="Q10" s="7">
        <v>0</v>
      </c>
      <c r="R10" s="99"/>
      <c r="S10" s="271">
        <v>6</v>
      </c>
      <c r="T10" s="293" t="s">
        <v>64</v>
      </c>
      <c r="U10" s="275">
        <v>8</v>
      </c>
      <c r="V10" s="263" t="s">
        <v>64</v>
      </c>
      <c r="W10" s="265"/>
      <c r="X10" s="111">
        <v>1</v>
      </c>
      <c r="Y10" s="139"/>
      <c r="Z10" s="266">
        <v>76</v>
      </c>
      <c r="AA10" s="267">
        <v>26</v>
      </c>
      <c r="AB10" s="138"/>
      <c r="AC10" s="276">
        <v>61</v>
      </c>
      <c r="AD10" s="153">
        <v>22</v>
      </c>
      <c r="AE10" s="274">
        <v>64</v>
      </c>
      <c r="AF10" s="41"/>
    </row>
    <row r="11" spans="1:34" ht="21.75" customHeight="1" x14ac:dyDescent="0.2">
      <c r="A11" s="40">
        <v>565</v>
      </c>
      <c r="B11" s="55">
        <v>49</v>
      </c>
      <c r="C11" s="21"/>
      <c r="D11" s="84" t="s">
        <v>5</v>
      </c>
      <c r="E11" s="111">
        <v>22</v>
      </c>
      <c r="F11" s="111">
        <v>22</v>
      </c>
      <c r="G11" s="22"/>
      <c r="H11" s="40">
        <v>548</v>
      </c>
      <c r="I11" s="55">
        <v>51</v>
      </c>
      <c r="J11" s="41"/>
      <c r="K11" s="71">
        <f t="shared" si="0"/>
        <v>-17</v>
      </c>
      <c r="L11" s="72">
        <f t="shared" si="1"/>
        <v>-3.0088495575221237</v>
      </c>
      <c r="M11" s="230">
        <f t="shared" si="2"/>
        <v>545</v>
      </c>
      <c r="N11" s="231">
        <f t="shared" si="3"/>
        <v>3</v>
      </c>
      <c r="O11" s="28"/>
      <c r="P11" s="7">
        <v>18</v>
      </c>
      <c r="Q11" s="7">
        <v>7</v>
      </c>
      <c r="R11" s="99"/>
      <c r="S11" s="262">
        <v>17</v>
      </c>
      <c r="T11" s="293" t="s">
        <v>64</v>
      </c>
      <c r="U11" s="264">
        <v>16</v>
      </c>
      <c r="V11" s="263" t="s">
        <v>64</v>
      </c>
      <c r="W11" s="265"/>
      <c r="X11" s="111">
        <v>5</v>
      </c>
      <c r="Y11" s="139"/>
      <c r="Z11" s="266">
        <v>73</v>
      </c>
      <c r="AA11" s="267">
        <v>24</v>
      </c>
      <c r="AB11" s="138"/>
      <c r="AC11" s="278">
        <v>55</v>
      </c>
      <c r="AD11" s="269">
        <v>19</v>
      </c>
      <c r="AE11" s="274">
        <v>72</v>
      </c>
      <c r="AF11" s="41"/>
    </row>
    <row r="12" spans="1:34" ht="21.75" customHeight="1" x14ac:dyDescent="0.2">
      <c r="A12" s="40">
        <v>235</v>
      </c>
      <c r="B12" s="55">
        <v>18</v>
      </c>
      <c r="C12" s="21"/>
      <c r="D12" s="84" t="s">
        <v>6</v>
      </c>
      <c r="E12" s="111">
        <v>12</v>
      </c>
      <c r="F12" s="111">
        <v>12</v>
      </c>
      <c r="G12" s="22"/>
      <c r="H12" s="40">
        <v>222</v>
      </c>
      <c r="I12" s="55">
        <v>19</v>
      </c>
      <c r="J12" s="41"/>
      <c r="K12" s="71">
        <f t="shared" si="0"/>
        <v>-13</v>
      </c>
      <c r="L12" s="72">
        <f t="shared" si="1"/>
        <v>-5.5319148936170208</v>
      </c>
      <c r="M12" s="230">
        <f t="shared" si="2"/>
        <v>220</v>
      </c>
      <c r="N12" s="231">
        <f t="shared" si="3"/>
        <v>2</v>
      </c>
      <c r="O12" s="28"/>
      <c r="P12" s="7">
        <v>5</v>
      </c>
      <c r="Q12" s="7">
        <v>1</v>
      </c>
      <c r="R12" s="99"/>
      <c r="S12" s="271">
        <v>9</v>
      </c>
      <c r="T12" s="293" t="s">
        <v>64</v>
      </c>
      <c r="U12" s="264">
        <v>7</v>
      </c>
      <c r="V12" s="263" t="s">
        <v>64</v>
      </c>
      <c r="W12" s="265"/>
      <c r="X12" s="111">
        <v>4</v>
      </c>
      <c r="Y12" s="139"/>
      <c r="Z12" s="266">
        <v>73</v>
      </c>
      <c r="AA12" s="267">
        <v>26</v>
      </c>
      <c r="AB12" s="138"/>
      <c r="AC12" s="268">
        <v>54</v>
      </c>
      <c r="AD12" s="269">
        <v>21</v>
      </c>
      <c r="AE12" s="274">
        <v>72</v>
      </c>
      <c r="AF12" s="41"/>
    </row>
    <row r="13" spans="1:34" ht="21.75" customHeight="1" x14ac:dyDescent="0.2">
      <c r="A13" s="40">
        <v>516</v>
      </c>
      <c r="B13" s="55">
        <v>45</v>
      </c>
      <c r="C13" s="21"/>
      <c r="D13" s="84" t="s">
        <v>7</v>
      </c>
      <c r="E13" s="111">
        <v>18</v>
      </c>
      <c r="F13" s="111">
        <v>18</v>
      </c>
      <c r="G13" s="22"/>
      <c r="H13" s="40">
        <v>487</v>
      </c>
      <c r="I13" s="55">
        <v>40</v>
      </c>
      <c r="J13" s="41"/>
      <c r="K13" s="71">
        <f t="shared" si="0"/>
        <v>-29</v>
      </c>
      <c r="L13" s="72">
        <f t="shared" si="1"/>
        <v>-5.6201550387596901</v>
      </c>
      <c r="M13" s="230">
        <f t="shared" si="2"/>
        <v>482</v>
      </c>
      <c r="N13" s="231">
        <f t="shared" si="3"/>
        <v>5</v>
      </c>
      <c r="O13" s="28"/>
      <c r="P13" s="7">
        <v>21</v>
      </c>
      <c r="Q13" s="7">
        <v>1</v>
      </c>
      <c r="R13" s="99"/>
      <c r="S13" s="262">
        <v>33</v>
      </c>
      <c r="T13" s="293" t="s">
        <v>64</v>
      </c>
      <c r="U13" s="264">
        <v>20</v>
      </c>
      <c r="V13" s="263" t="s">
        <v>64</v>
      </c>
      <c r="W13" s="265"/>
      <c r="X13" s="111">
        <v>2</v>
      </c>
      <c r="Y13" s="139"/>
      <c r="Z13" s="266">
        <v>71</v>
      </c>
      <c r="AA13" s="267">
        <v>21</v>
      </c>
      <c r="AB13" s="138"/>
      <c r="AC13" s="268">
        <v>58</v>
      </c>
      <c r="AD13" s="153">
        <v>14</v>
      </c>
      <c r="AE13" s="274">
        <v>64</v>
      </c>
      <c r="AF13" s="41"/>
    </row>
    <row r="14" spans="1:34" ht="21.75" customHeight="1" x14ac:dyDescent="0.2">
      <c r="A14" s="40">
        <v>268</v>
      </c>
      <c r="B14" s="55">
        <v>21</v>
      </c>
      <c r="C14" s="21"/>
      <c r="D14" s="84" t="s">
        <v>8</v>
      </c>
      <c r="E14" s="111">
        <v>14</v>
      </c>
      <c r="F14" s="111">
        <v>14</v>
      </c>
      <c r="G14" s="22"/>
      <c r="H14" s="40">
        <v>252</v>
      </c>
      <c r="I14" s="55">
        <v>20</v>
      </c>
      <c r="J14" s="41"/>
      <c r="K14" s="71">
        <f t="shared" si="0"/>
        <v>-16</v>
      </c>
      <c r="L14" s="72">
        <f t="shared" si="1"/>
        <v>-5.9701492537313428</v>
      </c>
      <c r="M14" s="230">
        <f t="shared" si="2"/>
        <v>250</v>
      </c>
      <c r="N14" s="231">
        <f t="shared" si="3"/>
        <v>2</v>
      </c>
      <c r="O14" s="28"/>
      <c r="P14" s="7">
        <v>8</v>
      </c>
      <c r="Q14" s="7">
        <v>0</v>
      </c>
      <c r="R14" s="99"/>
      <c r="S14" s="271">
        <v>12</v>
      </c>
      <c r="T14" s="293" t="s">
        <v>64</v>
      </c>
      <c r="U14" s="264">
        <v>14</v>
      </c>
      <c r="V14" s="263" t="s">
        <v>64</v>
      </c>
      <c r="W14" s="265"/>
      <c r="X14" s="111">
        <v>0</v>
      </c>
      <c r="Y14" s="139"/>
      <c r="Z14" s="266">
        <v>73</v>
      </c>
      <c r="AA14" s="267">
        <v>26</v>
      </c>
      <c r="AB14" s="138"/>
      <c r="AC14" s="268">
        <v>53</v>
      </c>
      <c r="AD14" s="269">
        <v>21</v>
      </c>
      <c r="AE14" s="274">
        <v>72</v>
      </c>
      <c r="AF14" s="41"/>
    </row>
    <row r="15" spans="1:34" ht="21.75" customHeight="1" x14ac:dyDescent="0.2">
      <c r="A15" s="40">
        <v>422</v>
      </c>
      <c r="B15" s="55">
        <v>31</v>
      </c>
      <c r="C15" s="21"/>
      <c r="D15" s="84" t="s">
        <v>9</v>
      </c>
      <c r="E15" s="111">
        <v>17</v>
      </c>
      <c r="F15" s="111">
        <v>17</v>
      </c>
      <c r="G15" s="22"/>
      <c r="H15" s="40">
        <v>398</v>
      </c>
      <c r="I15" s="55">
        <v>33</v>
      </c>
      <c r="J15" s="41"/>
      <c r="K15" s="71">
        <f t="shared" si="0"/>
        <v>-24</v>
      </c>
      <c r="L15" s="72">
        <f t="shared" si="1"/>
        <v>-5.6872037914691944</v>
      </c>
      <c r="M15" s="230">
        <f t="shared" si="2"/>
        <v>397</v>
      </c>
      <c r="N15" s="231">
        <f t="shared" si="3"/>
        <v>1</v>
      </c>
      <c r="O15" s="28"/>
      <c r="P15" s="7">
        <v>10</v>
      </c>
      <c r="Q15" s="7">
        <v>1</v>
      </c>
      <c r="R15" s="99"/>
      <c r="S15" s="271">
        <v>22</v>
      </c>
      <c r="T15" s="293" t="s">
        <v>64</v>
      </c>
      <c r="U15" s="275">
        <v>12</v>
      </c>
      <c r="V15" s="263" t="s">
        <v>64</v>
      </c>
      <c r="W15" s="265"/>
      <c r="X15" s="111">
        <v>1</v>
      </c>
      <c r="Y15" s="139"/>
      <c r="Z15" s="266">
        <v>75</v>
      </c>
      <c r="AA15" s="267">
        <v>23</v>
      </c>
      <c r="AB15" s="138"/>
      <c r="AC15" s="268">
        <v>52</v>
      </c>
      <c r="AD15" s="269">
        <v>17</v>
      </c>
      <c r="AE15" s="274">
        <v>67</v>
      </c>
      <c r="AF15" s="41"/>
    </row>
    <row r="16" spans="1:34" ht="21.75" customHeight="1" x14ac:dyDescent="0.2">
      <c r="A16" s="40">
        <v>310</v>
      </c>
      <c r="B16" s="55">
        <v>40</v>
      </c>
      <c r="C16" s="21"/>
      <c r="D16" s="84" t="s">
        <v>10</v>
      </c>
      <c r="E16" s="111">
        <v>14</v>
      </c>
      <c r="F16" s="111">
        <v>12</v>
      </c>
      <c r="G16" s="22"/>
      <c r="H16" s="40">
        <v>277</v>
      </c>
      <c r="I16" s="55">
        <v>41</v>
      </c>
      <c r="J16" s="41"/>
      <c r="K16" s="71">
        <f t="shared" si="0"/>
        <v>-33</v>
      </c>
      <c r="L16" s="72">
        <f t="shared" si="1"/>
        <v>-10.64516129032258</v>
      </c>
      <c r="M16" s="230">
        <f t="shared" si="2"/>
        <v>276</v>
      </c>
      <c r="N16" s="231">
        <f t="shared" si="3"/>
        <v>1</v>
      </c>
      <c r="O16" s="28"/>
      <c r="P16" s="7">
        <v>6</v>
      </c>
      <c r="Q16" s="7">
        <v>3</v>
      </c>
      <c r="R16" s="99"/>
      <c r="S16" s="271">
        <v>24</v>
      </c>
      <c r="T16" s="293" t="s">
        <v>64</v>
      </c>
      <c r="U16" s="264">
        <v>9</v>
      </c>
      <c r="V16" s="263" t="s">
        <v>64</v>
      </c>
      <c r="W16" s="265"/>
      <c r="X16" s="111">
        <v>7</v>
      </c>
      <c r="Y16" s="139"/>
      <c r="Z16" s="266">
        <v>75</v>
      </c>
      <c r="AA16" s="267">
        <v>23</v>
      </c>
      <c r="AB16" s="138"/>
      <c r="AC16" s="276">
        <v>52</v>
      </c>
      <c r="AD16" s="153">
        <v>21</v>
      </c>
      <c r="AE16" s="274">
        <v>73</v>
      </c>
      <c r="AF16" s="41"/>
      <c r="AG16" s="2" t="s">
        <v>0</v>
      </c>
    </row>
    <row r="17" spans="1:34" ht="21.75" customHeight="1" x14ac:dyDescent="0.2">
      <c r="A17" s="40">
        <v>157</v>
      </c>
      <c r="B17" s="55">
        <v>27</v>
      </c>
      <c r="C17" s="21"/>
      <c r="D17" s="84" t="s">
        <v>11</v>
      </c>
      <c r="E17" s="111">
        <v>8</v>
      </c>
      <c r="F17" s="111">
        <v>8</v>
      </c>
      <c r="G17" s="22"/>
      <c r="H17" s="40">
        <v>143</v>
      </c>
      <c r="I17" s="55">
        <v>25</v>
      </c>
      <c r="J17" s="41"/>
      <c r="K17" s="71">
        <f t="shared" si="0"/>
        <v>-14</v>
      </c>
      <c r="L17" s="72">
        <f t="shared" si="1"/>
        <v>-8.9171974522292992</v>
      </c>
      <c r="M17" s="230">
        <f t="shared" si="2"/>
        <v>144</v>
      </c>
      <c r="N17" s="231">
        <f t="shared" si="3"/>
        <v>-1</v>
      </c>
      <c r="O17" s="28"/>
      <c r="P17" s="7">
        <v>5</v>
      </c>
      <c r="Q17" s="7">
        <v>3</v>
      </c>
      <c r="R17" s="99"/>
      <c r="S17" s="262">
        <v>8</v>
      </c>
      <c r="T17" s="293" t="s">
        <v>64</v>
      </c>
      <c r="U17" s="264">
        <v>10</v>
      </c>
      <c r="V17" s="263" t="s">
        <v>64</v>
      </c>
      <c r="W17" s="265"/>
      <c r="X17" s="111">
        <v>0</v>
      </c>
      <c r="Y17" s="139"/>
      <c r="Z17" s="266">
        <v>71</v>
      </c>
      <c r="AA17" s="267">
        <v>22</v>
      </c>
      <c r="AB17" s="138"/>
      <c r="AC17" s="296">
        <v>53</v>
      </c>
      <c r="AD17" s="153">
        <v>18</v>
      </c>
      <c r="AE17" s="274">
        <v>64</v>
      </c>
      <c r="AF17" s="41"/>
    </row>
    <row r="18" spans="1:34" ht="21.75" customHeight="1" x14ac:dyDescent="0.2">
      <c r="A18" s="40">
        <v>258</v>
      </c>
      <c r="B18" s="55">
        <v>25</v>
      </c>
      <c r="C18" s="21"/>
      <c r="D18" s="84" t="s">
        <v>12</v>
      </c>
      <c r="E18" s="111">
        <v>14</v>
      </c>
      <c r="F18" s="111">
        <v>14</v>
      </c>
      <c r="G18" s="22"/>
      <c r="H18" s="40">
        <v>242</v>
      </c>
      <c r="I18" s="55">
        <v>23</v>
      </c>
      <c r="J18" s="41"/>
      <c r="K18" s="71">
        <f t="shared" si="0"/>
        <v>-16</v>
      </c>
      <c r="L18" s="72">
        <f t="shared" si="1"/>
        <v>-6.2015503875968996</v>
      </c>
      <c r="M18" s="230">
        <f t="shared" si="2"/>
        <v>243</v>
      </c>
      <c r="N18" s="231">
        <f t="shared" si="3"/>
        <v>-1</v>
      </c>
      <c r="O18" s="28"/>
      <c r="P18" s="7">
        <v>8</v>
      </c>
      <c r="Q18" s="7">
        <v>0</v>
      </c>
      <c r="R18" s="99"/>
      <c r="S18" s="262">
        <v>13</v>
      </c>
      <c r="T18" s="293" t="s">
        <v>64</v>
      </c>
      <c r="U18" s="264">
        <v>7</v>
      </c>
      <c r="V18" s="263" t="s">
        <v>64</v>
      </c>
      <c r="W18" s="265"/>
      <c r="X18" s="111">
        <v>3</v>
      </c>
      <c r="Y18" s="139"/>
      <c r="Z18" s="266">
        <v>72</v>
      </c>
      <c r="AA18" s="267">
        <v>22</v>
      </c>
      <c r="AB18" s="138"/>
      <c r="AC18" s="276">
        <v>66</v>
      </c>
      <c r="AD18" s="153">
        <v>14</v>
      </c>
      <c r="AE18" s="274">
        <v>68</v>
      </c>
      <c r="AF18" s="41"/>
    </row>
    <row r="19" spans="1:34" ht="21.75" customHeight="1" x14ac:dyDescent="0.2">
      <c r="A19" s="40">
        <v>267</v>
      </c>
      <c r="B19" s="55">
        <v>8</v>
      </c>
      <c r="C19" s="21"/>
      <c r="D19" s="84" t="s">
        <v>13</v>
      </c>
      <c r="E19" s="111">
        <v>10</v>
      </c>
      <c r="F19" s="111">
        <v>10</v>
      </c>
      <c r="G19" s="22"/>
      <c r="H19" s="40">
        <v>254</v>
      </c>
      <c r="I19" s="55">
        <v>9</v>
      </c>
      <c r="J19" s="41"/>
      <c r="K19" s="71">
        <f t="shared" si="0"/>
        <v>-13</v>
      </c>
      <c r="L19" s="72">
        <f t="shared" si="1"/>
        <v>-4.868913857677903</v>
      </c>
      <c r="M19" s="230">
        <f t="shared" si="2"/>
        <v>252</v>
      </c>
      <c r="N19" s="231">
        <f t="shared" si="3"/>
        <v>2</v>
      </c>
      <c r="O19" s="28"/>
      <c r="P19" s="7">
        <v>6</v>
      </c>
      <c r="Q19" s="7">
        <v>1</v>
      </c>
      <c r="R19" s="99"/>
      <c r="S19" s="262">
        <v>10</v>
      </c>
      <c r="T19" s="293" t="s">
        <v>64</v>
      </c>
      <c r="U19" s="264">
        <v>8</v>
      </c>
      <c r="V19" s="263" t="s">
        <v>64</v>
      </c>
      <c r="W19" s="265"/>
      <c r="X19" s="111">
        <v>3</v>
      </c>
      <c r="Y19" s="139"/>
      <c r="Z19" s="266">
        <v>74</v>
      </c>
      <c r="AA19" s="267">
        <v>26</v>
      </c>
      <c r="AB19" s="138"/>
      <c r="AC19" s="278">
        <v>60</v>
      </c>
      <c r="AD19" s="153">
        <v>21</v>
      </c>
      <c r="AE19" s="274">
        <v>65</v>
      </c>
      <c r="AF19" s="41"/>
    </row>
    <row r="20" spans="1:34" ht="21.75" customHeight="1" x14ac:dyDescent="0.2">
      <c r="A20" s="40">
        <v>276</v>
      </c>
      <c r="B20" s="55">
        <v>22</v>
      </c>
      <c r="C20" s="21"/>
      <c r="D20" s="84" t="s">
        <v>14</v>
      </c>
      <c r="E20" s="111">
        <v>11</v>
      </c>
      <c r="F20" s="111">
        <v>10</v>
      </c>
      <c r="G20" s="22"/>
      <c r="H20" s="40">
        <v>243</v>
      </c>
      <c r="I20" s="55">
        <v>22</v>
      </c>
      <c r="J20" s="41"/>
      <c r="K20" s="71">
        <f t="shared" si="0"/>
        <v>-33</v>
      </c>
      <c r="L20" s="72">
        <f t="shared" si="1"/>
        <v>-11.956521739130435</v>
      </c>
      <c r="M20" s="230">
        <f t="shared" si="2"/>
        <v>246</v>
      </c>
      <c r="N20" s="231">
        <f t="shared" si="3"/>
        <v>-3</v>
      </c>
      <c r="O20" s="28"/>
      <c r="P20" s="7">
        <v>1</v>
      </c>
      <c r="Q20" s="7">
        <v>2</v>
      </c>
      <c r="R20" s="99"/>
      <c r="S20" s="262">
        <v>13</v>
      </c>
      <c r="T20" s="293" t="s">
        <v>64</v>
      </c>
      <c r="U20" s="264">
        <v>16</v>
      </c>
      <c r="V20" s="263" t="s">
        <v>64</v>
      </c>
      <c r="W20" s="265"/>
      <c r="X20" s="111">
        <v>2</v>
      </c>
      <c r="Y20" s="139"/>
      <c r="Z20" s="266">
        <v>74</v>
      </c>
      <c r="AA20" s="267">
        <v>24</v>
      </c>
      <c r="AB20" s="138"/>
      <c r="AC20" s="276">
        <v>73</v>
      </c>
      <c r="AD20" s="153">
        <v>12</v>
      </c>
      <c r="AE20" s="274">
        <v>63</v>
      </c>
      <c r="AF20" s="41"/>
    </row>
    <row r="21" spans="1:34" ht="21.75" customHeight="1" x14ac:dyDescent="0.2">
      <c r="A21" s="40">
        <v>256</v>
      </c>
      <c r="B21" s="55">
        <v>32</v>
      </c>
      <c r="C21" s="21"/>
      <c r="D21" s="84" t="s">
        <v>15</v>
      </c>
      <c r="E21" s="111">
        <v>13</v>
      </c>
      <c r="F21" s="111">
        <v>13</v>
      </c>
      <c r="G21" s="22"/>
      <c r="H21" s="40">
        <v>238</v>
      </c>
      <c r="I21" s="55">
        <v>39</v>
      </c>
      <c r="J21" s="41"/>
      <c r="K21" s="71">
        <f t="shared" si="0"/>
        <v>-18</v>
      </c>
      <c r="L21" s="72">
        <f t="shared" si="1"/>
        <v>-7.03125</v>
      </c>
      <c r="M21" s="230">
        <f t="shared" si="2"/>
        <v>245</v>
      </c>
      <c r="N21" s="231">
        <f t="shared" si="3"/>
        <v>-7</v>
      </c>
      <c r="O21" s="28"/>
      <c r="P21" s="7">
        <v>8</v>
      </c>
      <c r="Q21" s="7">
        <v>12</v>
      </c>
      <c r="R21" s="99"/>
      <c r="S21" s="262">
        <v>11</v>
      </c>
      <c r="T21" s="293" t="s">
        <v>64</v>
      </c>
      <c r="U21" s="264">
        <v>6</v>
      </c>
      <c r="V21" s="263" t="s">
        <v>64</v>
      </c>
      <c r="W21" s="265"/>
      <c r="X21" s="111">
        <v>2</v>
      </c>
      <c r="Y21" s="139"/>
      <c r="Z21" s="266">
        <v>73</v>
      </c>
      <c r="AA21" s="267">
        <v>23</v>
      </c>
      <c r="AB21" s="138"/>
      <c r="AC21" s="278">
        <v>60</v>
      </c>
      <c r="AD21" s="263">
        <v>18</v>
      </c>
      <c r="AE21" s="274">
        <v>70</v>
      </c>
      <c r="AF21" s="41"/>
      <c r="AH21" s="154" t="s">
        <v>0</v>
      </c>
    </row>
    <row r="22" spans="1:34" ht="21.75" customHeight="1" x14ac:dyDescent="0.2">
      <c r="A22" s="40">
        <v>675</v>
      </c>
      <c r="B22" s="55">
        <v>66</v>
      </c>
      <c r="C22" s="21"/>
      <c r="D22" s="84" t="s">
        <v>16</v>
      </c>
      <c r="E22" s="111">
        <v>22</v>
      </c>
      <c r="F22" s="111">
        <v>22</v>
      </c>
      <c r="G22" s="22"/>
      <c r="H22" s="40">
        <v>650</v>
      </c>
      <c r="I22" s="55">
        <v>66</v>
      </c>
      <c r="J22" s="41"/>
      <c r="K22" s="71">
        <f t="shared" si="0"/>
        <v>-25</v>
      </c>
      <c r="L22" s="72">
        <f t="shared" si="1"/>
        <v>-3.7037037037037033</v>
      </c>
      <c r="M22" s="230">
        <f t="shared" si="2"/>
        <v>650</v>
      </c>
      <c r="N22" s="231">
        <f t="shared" si="3"/>
        <v>0</v>
      </c>
      <c r="O22" s="28"/>
      <c r="P22" s="7">
        <v>35</v>
      </c>
      <c r="Q22" s="7">
        <v>5</v>
      </c>
      <c r="R22" s="99"/>
      <c r="S22" s="262">
        <v>34</v>
      </c>
      <c r="T22" s="293" t="s">
        <v>64</v>
      </c>
      <c r="U22" s="264">
        <v>18</v>
      </c>
      <c r="V22" s="263" t="s">
        <v>64</v>
      </c>
      <c r="W22" s="265"/>
      <c r="X22" s="111">
        <v>8</v>
      </c>
      <c r="Y22" s="139"/>
      <c r="Z22" s="266">
        <v>70</v>
      </c>
      <c r="AA22" s="267">
        <v>19</v>
      </c>
      <c r="AB22" s="138"/>
      <c r="AC22" s="278">
        <v>54</v>
      </c>
      <c r="AD22" s="153">
        <v>9</v>
      </c>
      <c r="AE22" s="274">
        <v>63</v>
      </c>
      <c r="AF22" s="41"/>
    </row>
    <row r="23" spans="1:34" ht="21.75" customHeight="1" x14ac:dyDescent="0.2">
      <c r="A23" s="161">
        <v>109</v>
      </c>
      <c r="B23" s="162">
        <v>18</v>
      </c>
      <c r="C23" s="21"/>
      <c r="D23" s="163" t="s">
        <v>17</v>
      </c>
      <c r="E23" s="164">
        <v>7</v>
      </c>
      <c r="F23" s="164">
        <v>7</v>
      </c>
      <c r="G23" s="22"/>
      <c r="H23" s="161">
        <v>102</v>
      </c>
      <c r="I23" s="162">
        <v>17</v>
      </c>
      <c r="J23" s="41"/>
      <c r="K23" s="214">
        <f t="shared" si="0"/>
        <v>-7</v>
      </c>
      <c r="L23" s="215">
        <f t="shared" si="1"/>
        <v>-6.4220183486238538</v>
      </c>
      <c r="M23" s="232">
        <f t="shared" si="2"/>
        <v>103</v>
      </c>
      <c r="N23" s="233">
        <f t="shared" si="3"/>
        <v>-1</v>
      </c>
      <c r="O23" s="28"/>
      <c r="P23" s="165">
        <v>7</v>
      </c>
      <c r="Q23" s="217">
        <v>1</v>
      </c>
      <c r="R23" s="166"/>
      <c r="S23" s="280">
        <v>3</v>
      </c>
      <c r="T23" s="281" t="s">
        <v>64</v>
      </c>
      <c r="U23" s="282">
        <v>8</v>
      </c>
      <c r="V23" s="281" t="s">
        <v>64</v>
      </c>
      <c r="W23" s="283"/>
      <c r="X23" s="164">
        <v>2</v>
      </c>
      <c r="Y23" s="139"/>
      <c r="Z23" s="284">
        <v>71</v>
      </c>
      <c r="AA23" s="285">
        <v>21</v>
      </c>
      <c r="AB23" s="138"/>
      <c r="AC23" s="356">
        <v>49</v>
      </c>
      <c r="AD23" s="287">
        <v>22</v>
      </c>
      <c r="AE23" s="358">
        <v>72</v>
      </c>
      <c r="AF23" s="41"/>
    </row>
    <row r="24" spans="1:34" s="11" customFormat="1" ht="5.25" customHeight="1" x14ac:dyDescent="0.2">
      <c r="A24" s="67"/>
      <c r="B24" s="61"/>
      <c r="C24" s="68"/>
      <c r="D24" s="69"/>
      <c r="E24" s="107"/>
      <c r="F24" s="107" t="s">
        <v>0</v>
      </c>
      <c r="G24" s="69"/>
      <c r="H24" s="67"/>
      <c r="I24" s="61"/>
      <c r="J24" s="61"/>
      <c r="K24" s="58"/>
      <c r="L24" s="59"/>
      <c r="M24" s="234"/>
      <c r="N24" s="234"/>
      <c r="O24" s="245"/>
      <c r="P24" s="60"/>
      <c r="Q24" s="60"/>
      <c r="R24" s="100"/>
      <c r="S24" s="61"/>
      <c r="T24" s="60"/>
      <c r="U24" s="62"/>
      <c r="V24" s="60"/>
      <c r="W24" s="100"/>
      <c r="X24" s="60"/>
      <c r="Y24" s="245"/>
      <c r="Z24" s="61"/>
      <c r="AA24" s="59"/>
      <c r="AB24" s="61"/>
      <c r="AC24" s="60"/>
      <c r="AD24" s="60"/>
      <c r="AE24" s="186"/>
      <c r="AF24" s="61"/>
    </row>
    <row r="25" spans="1:34" ht="30" customHeight="1" x14ac:dyDescent="0.2">
      <c r="A25" s="47">
        <v>0</v>
      </c>
      <c r="B25" s="222">
        <v>0</v>
      </c>
      <c r="C25" s="21"/>
      <c r="D25" s="79" t="s">
        <v>63</v>
      </c>
      <c r="E25" s="112">
        <v>3</v>
      </c>
      <c r="F25" s="112">
        <v>3</v>
      </c>
      <c r="G25" s="22"/>
      <c r="H25" s="47">
        <v>0</v>
      </c>
      <c r="I25" s="65">
        <v>0</v>
      </c>
      <c r="J25" s="41"/>
      <c r="K25" s="151">
        <v>0</v>
      </c>
      <c r="L25" s="152">
        <v>0</v>
      </c>
      <c r="M25" s="235">
        <f>SUM(A25+P25-S25-U25-X25)</f>
        <v>0</v>
      </c>
      <c r="N25" s="236">
        <f>SUM(H25-M25)</f>
        <v>0</v>
      </c>
      <c r="O25" s="246"/>
      <c r="P25" s="85">
        <v>0</v>
      </c>
      <c r="Q25" s="49">
        <v>0</v>
      </c>
      <c r="R25" s="101"/>
      <c r="S25" s="86">
        <v>0</v>
      </c>
      <c r="T25" s="116" t="s">
        <v>64</v>
      </c>
      <c r="U25" s="87">
        <v>0</v>
      </c>
      <c r="V25" s="116" t="s">
        <v>64</v>
      </c>
      <c r="W25" s="102"/>
      <c r="X25" s="88">
        <v>0</v>
      </c>
      <c r="Y25" s="246"/>
      <c r="Z25" s="66">
        <v>0</v>
      </c>
      <c r="AA25" s="90">
        <v>0</v>
      </c>
      <c r="AB25" s="41"/>
      <c r="AC25" s="93" t="s">
        <v>64</v>
      </c>
      <c r="AD25" s="116" t="s">
        <v>64</v>
      </c>
      <c r="AE25" s="187" t="s">
        <v>64</v>
      </c>
      <c r="AF25" s="41"/>
    </row>
    <row r="26" spans="1:34" s="11" customFormat="1" ht="6.75" customHeight="1" x14ac:dyDescent="0.2">
      <c r="A26" s="67"/>
      <c r="B26" s="61"/>
      <c r="C26" s="68"/>
      <c r="D26" s="69"/>
      <c r="E26" s="107"/>
      <c r="F26" s="107"/>
      <c r="G26" s="69"/>
      <c r="H26" s="67"/>
      <c r="I26" s="61"/>
      <c r="J26" s="61"/>
      <c r="K26" s="58"/>
      <c r="L26" s="59"/>
      <c r="M26" s="234"/>
      <c r="N26" s="234"/>
      <c r="O26" s="245"/>
      <c r="P26" s="60"/>
      <c r="Q26" s="60"/>
      <c r="R26" s="100"/>
      <c r="S26" s="61"/>
      <c r="T26" s="60"/>
      <c r="U26" s="62"/>
      <c r="V26" s="60"/>
      <c r="W26" s="100"/>
      <c r="X26" s="60" t="s">
        <v>0</v>
      </c>
      <c r="Y26" s="245"/>
      <c r="Z26" s="61"/>
      <c r="AA26" s="59"/>
      <c r="AB26" s="61"/>
      <c r="AC26" s="60"/>
      <c r="AD26" s="60"/>
      <c r="AE26" s="186"/>
      <c r="AF26" s="61"/>
    </row>
    <row r="27" spans="1:34" s="149" customFormat="1" ht="27.75" customHeight="1" x14ac:dyDescent="0.2">
      <c r="A27" s="135">
        <v>32</v>
      </c>
      <c r="B27" s="136">
        <v>11</v>
      </c>
      <c r="C27" s="137"/>
      <c r="D27" s="79" t="s">
        <v>53</v>
      </c>
      <c r="E27" s="112">
        <v>2</v>
      </c>
      <c r="F27" s="112">
        <v>2</v>
      </c>
      <c r="G27" s="22"/>
      <c r="H27" s="135">
        <v>31</v>
      </c>
      <c r="I27" s="136">
        <v>11</v>
      </c>
      <c r="J27" s="138"/>
      <c r="K27" s="80">
        <f>H27-A27</f>
        <v>-1</v>
      </c>
      <c r="L27" s="81">
        <f>SUM(K27/A27*100)</f>
        <v>-3.125</v>
      </c>
      <c r="M27" s="235">
        <f>SUM(A27+P27-S27-U27-X27)</f>
        <v>31</v>
      </c>
      <c r="N27" s="236">
        <f>SUM(H27-M27)</f>
        <v>0</v>
      </c>
      <c r="O27" s="247"/>
      <c r="P27" s="140">
        <v>2</v>
      </c>
      <c r="Q27" s="141">
        <v>0</v>
      </c>
      <c r="R27" s="142"/>
      <c r="S27" s="143">
        <v>2</v>
      </c>
      <c r="T27" s="148" t="s">
        <v>64</v>
      </c>
      <c r="U27" s="144">
        <v>1</v>
      </c>
      <c r="V27" s="148" t="s">
        <v>64</v>
      </c>
      <c r="W27" s="145"/>
      <c r="X27" s="112">
        <v>0</v>
      </c>
      <c r="Y27" s="247"/>
      <c r="Z27" s="146">
        <v>78</v>
      </c>
      <c r="AA27" s="136">
        <v>30</v>
      </c>
      <c r="AB27" s="138"/>
      <c r="AC27" s="147">
        <v>74</v>
      </c>
      <c r="AD27" s="148">
        <v>33</v>
      </c>
      <c r="AE27" s="191">
        <v>89</v>
      </c>
      <c r="AF27" s="138"/>
    </row>
    <row r="28" spans="1:34" s="11" customFormat="1" ht="6.75" customHeight="1" x14ac:dyDescent="0.2">
      <c r="A28" s="67"/>
      <c r="B28" s="61"/>
      <c r="C28" s="68"/>
      <c r="D28" s="69"/>
      <c r="E28" s="107"/>
      <c r="F28" s="107"/>
      <c r="G28" s="69"/>
      <c r="H28" s="67"/>
      <c r="I28" s="61"/>
      <c r="J28" s="61"/>
      <c r="K28" s="58"/>
      <c r="L28" s="59"/>
      <c r="M28" s="234"/>
      <c r="N28" s="234"/>
      <c r="O28" s="248"/>
      <c r="P28" s="60"/>
      <c r="Q28" s="60"/>
      <c r="R28" s="100"/>
      <c r="S28" s="61"/>
      <c r="T28" s="60"/>
      <c r="U28" s="62"/>
      <c r="V28" s="60"/>
      <c r="W28" s="100"/>
      <c r="X28" s="60"/>
      <c r="Y28" s="248"/>
      <c r="Z28" s="61"/>
      <c r="AA28" s="59"/>
      <c r="AB28" s="249"/>
      <c r="AC28" s="60"/>
      <c r="AD28" s="60" t="s">
        <v>0</v>
      </c>
      <c r="AE28" s="186"/>
      <c r="AF28" s="61"/>
    </row>
    <row r="29" spans="1:34" s="331" customFormat="1" ht="30.75" customHeight="1" thickBot="1" x14ac:dyDescent="0.3">
      <c r="A29" s="316">
        <f>SUM(A5:A27)</f>
        <v>5660</v>
      </c>
      <c r="B29" s="316">
        <f>SUM(B27:B28,B25,B5:B23)</f>
        <v>544</v>
      </c>
      <c r="C29" s="317"/>
      <c r="D29" s="193" t="s">
        <v>48</v>
      </c>
      <c r="E29" s="316">
        <f>SUM(E27:E28,E25,E5:E23)</f>
        <v>250</v>
      </c>
      <c r="F29" s="316">
        <f>SUM(F27,F25,F5:F23)</f>
        <v>246</v>
      </c>
      <c r="G29" s="318"/>
      <c r="H29" s="316">
        <f>SUM(H5:H27)</f>
        <v>5329</v>
      </c>
      <c r="I29" s="316">
        <f>SUM(I27:I28,I25,I5:I23)</f>
        <v>554</v>
      </c>
      <c r="J29" s="319"/>
      <c r="K29" s="320">
        <f>SUM(K27:K28,K25,K5:K23)</f>
        <v>-331</v>
      </c>
      <c r="L29" s="321">
        <f>SUM(K29/A29*100)</f>
        <v>-5.8480565371024733</v>
      </c>
      <c r="M29" s="322">
        <f>SUM(M27:M28,M25,M5:M23)</f>
        <v>5324</v>
      </c>
      <c r="N29" s="323">
        <f>SUM(N27:N28,N25,N5:N23)</f>
        <v>5</v>
      </c>
      <c r="O29" s="324"/>
      <c r="P29" s="325">
        <f>SUM(P27:P28,P25,P5:P23)</f>
        <v>163</v>
      </c>
      <c r="Q29" s="325">
        <f>SUM(Q27:Q28,Q25,Q5:Q23)</f>
        <v>55</v>
      </c>
      <c r="R29" s="326"/>
      <c r="S29" s="325">
        <f>SUM(S27:S28,S25,S5:S23)</f>
        <v>249</v>
      </c>
      <c r="T29" s="325">
        <f>SUM(T27:T28,T25,T5:T23)</f>
        <v>0</v>
      </c>
      <c r="U29" s="325">
        <f>SUM(U27:U28,U25,U5:U23)</f>
        <v>198</v>
      </c>
      <c r="V29" s="325">
        <f>SUM(V27:V28,V25,V5:V23)</f>
        <v>0</v>
      </c>
      <c r="W29" s="326"/>
      <c r="X29" s="325">
        <f>SUM(X27:X28,X25,X5:X23)</f>
        <v>52</v>
      </c>
      <c r="Y29" s="324"/>
      <c r="Z29" s="327">
        <v>73</v>
      </c>
      <c r="AA29" s="327">
        <v>23</v>
      </c>
      <c r="AB29" s="328"/>
      <c r="AC29" s="327">
        <v>56</v>
      </c>
      <c r="AD29" s="327">
        <v>17</v>
      </c>
      <c r="AE29" s="329">
        <v>68</v>
      </c>
      <c r="AF29" s="330"/>
      <c r="AH29" s="331" t="s">
        <v>0</v>
      </c>
    </row>
    <row r="30" spans="1:34" s="11" customFormat="1" ht="19.5" customHeight="1" thickBot="1" x14ac:dyDescent="0.25">
      <c r="A30" s="67"/>
      <c r="B30" s="61"/>
      <c r="C30" s="68"/>
      <c r="D30" s="69"/>
      <c r="E30" s="107"/>
      <c r="F30" s="107"/>
      <c r="G30" s="69"/>
      <c r="H30" s="67"/>
      <c r="I30" s="61"/>
      <c r="J30" s="61"/>
      <c r="K30" s="58"/>
      <c r="L30" s="59"/>
      <c r="M30" s="234"/>
      <c r="N30" s="234"/>
      <c r="O30" s="70"/>
      <c r="P30" s="60"/>
      <c r="Q30" s="60"/>
      <c r="R30" s="100"/>
      <c r="S30" s="61"/>
      <c r="T30" s="60"/>
      <c r="U30" s="62"/>
      <c r="V30" s="60"/>
      <c r="W30" s="100"/>
      <c r="X30" s="60"/>
      <c r="Y30" s="70"/>
      <c r="Z30" s="61"/>
      <c r="AA30" s="59"/>
      <c r="AB30" s="61"/>
      <c r="AC30" s="60"/>
      <c r="AD30" s="60"/>
      <c r="AE30" s="60"/>
      <c r="AF30" s="61"/>
    </row>
    <row r="31" spans="1:34" ht="21.75" customHeight="1" x14ac:dyDescent="0.2">
      <c r="A31" s="197">
        <v>356</v>
      </c>
      <c r="B31" s="194">
        <v>26</v>
      </c>
      <c r="C31" s="167"/>
      <c r="D31" s="195" t="s">
        <v>36</v>
      </c>
      <c r="E31" s="196">
        <v>14</v>
      </c>
      <c r="F31" s="196">
        <v>14</v>
      </c>
      <c r="G31" s="170"/>
      <c r="H31" s="197">
        <v>324</v>
      </c>
      <c r="I31" s="194">
        <v>26</v>
      </c>
      <c r="J31" s="173"/>
      <c r="K31" s="198">
        <f>H31-A31</f>
        <v>-32</v>
      </c>
      <c r="L31" s="199">
        <f>SUM(K31/A31*100)</f>
        <v>-8.9887640449438209</v>
      </c>
      <c r="M31" s="237">
        <f>SUM(A31+P31-S31-U31-X31)</f>
        <v>329</v>
      </c>
      <c r="N31" s="229">
        <f>SUM(H31-M31)</f>
        <v>-5</v>
      </c>
      <c r="O31" s="174"/>
      <c r="P31" s="200">
        <v>19</v>
      </c>
      <c r="Q31" s="200">
        <v>8</v>
      </c>
      <c r="R31" s="201"/>
      <c r="S31" s="202">
        <v>24</v>
      </c>
      <c r="T31" s="216" t="s">
        <v>64</v>
      </c>
      <c r="U31" s="203">
        <v>17</v>
      </c>
      <c r="V31" s="216" t="s">
        <v>64</v>
      </c>
      <c r="W31" s="204"/>
      <c r="X31" s="205">
        <v>5</v>
      </c>
      <c r="Y31" s="174"/>
      <c r="Z31" s="206">
        <v>72</v>
      </c>
      <c r="AA31" s="194">
        <v>16</v>
      </c>
      <c r="AB31" s="173"/>
      <c r="AC31" s="207">
        <v>50</v>
      </c>
      <c r="AD31" s="200">
        <v>10</v>
      </c>
      <c r="AE31" s="359">
        <v>67</v>
      </c>
      <c r="AF31" s="41"/>
    </row>
    <row r="32" spans="1:34" ht="21.75" customHeight="1" x14ac:dyDescent="0.2">
      <c r="A32" s="40">
        <v>335</v>
      </c>
      <c r="B32" s="55">
        <v>12</v>
      </c>
      <c r="C32" s="21"/>
      <c r="D32" s="84" t="s">
        <v>37</v>
      </c>
      <c r="E32" s="111">
        <v>14</v>
      </c>
      <c r="F32" s="111">
        <v>13</v>
      </c>
      <c r="G32" s="22"/>
      <c r="H32" s="40">
        <v>319</v>
      </c>
      <c r="I32" s="55">
        <v>11</v>
      </c>
      <c r="J32" s="41"/>
      <c r="K32" s="71">
        <f>H32-A32</f>
        <v>-16</v>
      </c>
      <c r="L32" s="72">
        <f>SUM(K32/A32*100)</f>
        <v>-4.7761194029850751</v>
      </c>
      <c r="M32" s="238">
        <f>SUM(A32+P32-S32-U32-X32)</f>
        <v>319</v>
      </c>
      <c r="N32" s="231">
        <f>SUM(H32-M32)</f>
        <v>0</v>
      </c>
      <c r="O32" s="28"/>
      <c r="P32" s="7">
        <v>14</v>
      </c>
      <c r="Q32" s="7">
        <v>0</v>
      </c>
      <c r="R32" s="99"/>
      <c r="S32" s="38">
        <v>23</v>
      </c>
      <c r="T32" s="115" t="s">
        <v>64</v>
      </c>
      <c r="U32" s="39">
        <v>7</v>
      </c>
      <c r="V32" s="115" t="s">
        <v>64</v>
      </c>
      <c r="W32" s="104"/>
      <c r="X32" s="37">
        <v>0</v>
      </c>
      <c r="Y32" s="28"/>
      <c r="Z32" s="209">
        <v>74</v>
      </c>
      <c r="AA32" s="55">
        <v>17</v>
      </c>
      <c r="AB32" s="41"/>
      <c r="AC32" s="92">
        <v>67</v>
      </c>
      <c r="AD32" s="7">
        <v>14</v>
      </c>
      <c r="AE32" s="210">
        <v>74</v>
      </c>
      <c r="AF32" s="41"/>
    </row>
    <row r="33" spans="1:32" ht="21.75" customHeight="1" x14ac:dyDescent="0.2">
      <c r="A33" s="40">
        <v>75</v>
      </c>
      <c r="B33" s="55">
        <v>8</v>
      </c>
      <c r="C33" s="21"/>
      <c r="D33" s="84" t="s">
        <v>38</v>
      </c>
      <c r="E33" s="111">
        <v>4</v>
      </c>
      <c r="F33" s="111">
        <v>5</v>
      </c>
      <c r="G33" s="22"/>
      <c r="H33" s="40">
        <v>80</v>
      </c>
      <c r="I33" s="55">
        <v>4</v>
      </c>
      <c r="J33" s="41"/>
      <c r="K33" s="71">
        <f>H33-A33</f>
        <v>5</v>
      </c>
      <c r="L33" s="72">
        <f>SUM(K33/A33*100)</f>
        <v>6.666666666666667</v>
      </c>
      <c r="M33" s="238">
        <f>SUM(A33+P33-S33-U33-X33)</f>
        <v>80</v>
      </c>
      <c r="N33" s="231">
        <f>SUM(H33-M33)</f>
        <v>0</v>
      </c>
      <c r="O33" s="28"/>
      <c r="P33" s="7">
        <v>10</v>
      </c>
      <c r="Q33" s="115">
        <v>3</v>
      </c>
      <c r="R33" s="99"/>
      <c r="S33" s="38">
        <v>2</v>
      </c>
      <c r="T33" s="115" t="s">
        <v>64</v>
      </c>
      <c r="U33" s="39">
        <v>3</v>
      </c>
      <c r="V33" s="115" t="s">
        <v>64</v>
      </c>
      <c r="W33" s="104"/>
      <c r="X33" s="37">
        <v>0</v>
      </c>
      <c r="Y33" s="28"/>
      <c r="Z33" s="209">
        <v>71</v>
      </c>
      <c r="AA33" s="55">
        <v>16</v>
      </c>
      <c r="AB33" s="41"/>
      <c r="AC33" s="114">
        <v>56</v>
      </c>
      <c r="AD33" s="7">
        <v>14</v>
      </c>
      <c r="AE33" s="210">
        <v>59</v>
      </c>
      <c r="AF33" s="41"/>
    </row>
    <row r="34" spans="1:32" ht="21.75" customHeight="1" x14ac:dyDescent="0.2">
      <c r="A34" s="40">
        <v>10</v>
      </c>
      <c r="B34" s="55">
        <v>0</v>
      </c>
      <c r="C34" s="21"/>
      <c r="D34" s="84" t="s">
        <v>52</v>
      </c>
      <c r="E34" s="111">
        <v>1</v>
      </c>
      <c r="F34" s="111">
        <v>1</v>
      </c>
      <c r="G34" s="22"/>
      <c r="H34" s="40">
        <v>17</v>
      </c>
      <c r="I34" s="55">
        <v>0</v>
      </c>
      <c r="J34" s="41"/>
      <c r="K34" s="159">
        <f>H34-A34</f>
        <v>7</v>
      </c>
      <c r="L34" s="160">
        <f>SUM(K34/A34*100)</f>
        <v>70</v>
      </c>
      <c r="M34" s="238">
        <f>SUM(A34+P34-S34-U34-X34)</f>
        <v>10</v>
      </c>
      <c r="N34" s="231">
        <v>0</v>
      </c>
      <c r="O34" s="28"/>
      <c r="P34" s="7">
        <v>0</v>
      </c>
      <c r="Q34" s="115">
        <v>0</v>
      </c>
      <c r="R34" s="99"/>
      <c r="S34" s="38">
        <v>0</v>
      </c>
      <c r="T34" s="115" t="s">
        <v>64</v>
      </c>
      <c r="U34" s="39">
        <v>0</v>
      </c>
      <c r="V34" s="115" t="s">
        <v>64</v>
      </c>
      <c r="W34" s="104"/>
      <c r="X34" s="37">
        <v>0</v>
      </c>
      <c r="Y34" s="28"/>
      <c r="Z34" s="64">
        <v>76</v>
      </c>
      <c r="AA34" s="55">
        <v>10</v>
      </c>
      <c r="AB34" s="41"/>
      <c r="AC34" s="114">
        <v>0</v>
      </c>
      <c r="AD34" s="115">
        <v>0</v>
      </c>
      <c r="AE34" s="210">
        <v>0</v>
      </c>
      <c r="AF34" s="41"/>
    </row>
    <row r="35" spans="1:32" s="331" customFormat="1" ht="21.75" customHeight="1" thickBot="1" x14ac:dyDescent="0.3">
      <c r="A35" s="332">
        <f>SUM(A31:A34)</f>
        <v>776</v>
      </c>
      <c r="B35" s="333">
        <f>SUM(B31:B34)</f>
        <v>46</v>
      </c>
      <c r="C35" s="317"/>
      <c r="D35" s="211" t="s">
        <v>49</v>
      </c>
      <c r="E35" s="334">
        <f>SUM(E31:E34)</f>
        <v>33</v>
      </c>
      <c r="F35" s="334">
        <f>SUM(F31:F34)</f>
        <v>33</v>
      </c>
      <c r="G35" s="318"/>
      <c r="H35" s="332">
        <f>SUM(H31:H34)</f>
        <v>740</v>
      </c>
      <c r="I35" s="333">
        <f>SUM(I31:I34)</f>
        <v>41</v>
      </c>
      <c r="J35" s="319"/>
      <c r="K35" s="335">
        <f>SUM(K31:K34)</f>
        <v>-36</v>
      </c>
      <c r="L35" s="321">
        <f>SUM(K35/A35*100)</f>
        <v>-4.6391752577319592</v>
      </c>
      <c r="M35" s="336">
        <f>SUM(M31:M34)</f>
        <v>738</v>
      </c>
      <c r="N35" s="337">
        <f>SUM(H35-M35)</f>
        <v>2</v>
      </c>
      <c r="O35" s="338"/>
      <c r="P35" s="339">
        <f>SUM(P31:P34)</f>
        <v>43</v>
      </c>
      <c r="Q35" s="339">
        <f>SUM(Q31:Q34)</f>
        <v>11</v>
      </c>
      <c r="R35" s="326"/>
      <c r="S35" s="339">
        <f>SUM(S31:S34)</f>
        <v>49</v>
      </c>
      <c r="T35" s="339">
        <f>SUM(T31:T34)</f>
        <v>0</v>
      </c>
      <c r="U35" s="339">
        <f>SUM(U31:U34)</f>
        <v>27</v>
      </c>
      <c r="V35" s="339">
        <f>SUM(V31:V34)</f>
        <v>0</v>
      </c>
      <c r="W35" s="326"/>
      <c r="X35" s="333">
        <f>SUM(X31:X34)</f>
        <v>5</v>
      </c>
      <c r="Y35" s="338"/>
      <c r="Z35" s="340">
        <v>73</v>
      </c>
      <c r="AA35" s="341">
        <v>16</v>
      </c>
      <c r="AB35" s="319"/>
      <c r="AC35" s="340">
        <v>57</v>
      </c>
      <c r="AD35" s="342">
        <v>12</v>
      </c>
      <c r="AE35" s="343">
        <v>70</v>
      </c>
      <c r="AF35" s="330"/>
    </row>
    <row r="36" spans="1:32" s="11" customFormat="1" ht="20.25" customHeight="1" thickBot="1" x14ac:dyDescent="0.25">
      <c r="A36" s="67"/>
      <c r="B36" s="61"/>
      <c r="C36" s="68"/>
      <c r="D36" s="69"/>
      <c r="E36" s="107"/>
      <c r="F36" s="107"/>
      <c r="G36" s="69"/>
      <c r="H36" s="67"/>
      <c r="I36" s="61"/>
      <c r="J36" s="61"/>
      <c r="K36" s="58"/>
      <c r="L36" s="59"/>
      <c r="M36" s="234"/>
      <c r="N36" s="234"/>
      <c r="O36" s="70"/>
      <c r="P36" s="60"/>
      <c r="Q36" s="60"/>
      <c r="R36" s="100"/>
      <c r="S36" s="61"/>
      <c r="T36" s="60"/>
      <c r="U36" s="62"/>
      <c r="V36" s="60"/>
      <c r="W36" s="100"/>
      <c r="X36" s="60"/>
      <c r="Y36" s="70"/>
      <c r="Z36" s="61"/>
      <c r="AA36" s="59"/>
      <c r="AB36" s="61"/>
      <c r="AC36" s="60"/>
      <c r="AD36" s="60"/>
      <c r="AE36" s="60"/>
      <c r="AF36" s="61"/>
    </row>
    <row r="37" spans="1:32" ht="32.25" customHeight="1" x14ac:dyDescent="0.2">
      <c r="A37" s="171">
        <v>63</v>
      </c>
      <c r="B37" s="172">
        <v>1</v>
      </c>
      <c r="C37" s="167"/>
      <c r="D37" s="168" t="s">
        <v>60</v>
      </c>
      <c r="E37" s="224">
        <v>3</v>
      </c>
      <c r="F37" s="169">
        <v>2</v>
      </c>
      <c r="G37" s="170"/>
      <c r="H37" s="171">
        <v>33</v>
      </c>
      <c r="I37" s="172">
        <v>1</v>
      </c>
      <c r="J37" s="173"/>
      <c r="K37" s="212">
        <f>H37-A37</f>
        <v>-30</v>
      </c>
      <c r="L37" s="213">
        <f>SUM(K37/A37*100)</f>
        <v>-47.619047619047613</v>
      </c>
      <c r="M37" s="239">
        <f>SUM(A37+P37-S37-U37-X37)</f>
        <v>41</v>
      </c>
      <c r="N37" s="240">
        <f>SUM(H37-M37)</f>
        <v>-8</v>
      </c>
      <c r="O37" s="174"/>
      <c r="P37" s="175">
        <v>9</v>
      </c>
      <c r="Q37" s="176">
        <v>0</v>
      </c>
      <c r="R37" s="177"/>
      <c r="S37" s="178">
        <v>31</v>
      </c>
      <c r="T37" s="184" t="s">
        <v>64</v>
      </c>
      <c r="U37" s="179">
        <v>0</v>
      </c>
      <c r="V37" s="184" t="s">
        <v>64</v>
      </c>
      <c r="W37" s="180"/>
      <c r="X37" s="181">
        <v>0</v>
      </c>
      <c r="Y37" s="174"/>
      <c r="Z37" s="182">
        <v>51</v>
      </c>
      <c r="AA37" s="172">
        <v>7</v>
      </c>
      <c r="AB37" s="173"/>
      <c r="AC37" s="183">
        <v>48</v>
      </c>
      <c r="AD37" s="184">
        <v>5</v>
      </c>
      <c r="AE37" s="185">
        <v>49</v>
      </c>
      <c r="AF37" s="41"/>
    </row>
    <row r="38" spans="1:32" s="11" customFormat="1" ht="4.5" customHeight="1" x14ac:dyDescent="0.2">
      <c r="A38" s="67"/>
      <c r="B38" s="61"/>
      <c r="C38" s="68"/>
      <c r="D38" s="69"/>
      <c r="E38" s="107" t="s">
        <v>0</v>
      </c>
      <c r="F38" s="107" t="s">
        <v>0</v>
      </c>
      <c r="G38" s="69"/>
      <c r="H38" s="67"/>
      <c r="I38" s="61"/>
      <c r="J38" s="61"/>
      <c r="K38" s="58"/>
      <c r="L38" s="59"/>
      <c r="M38" s="234"/>
      <c r="N38" s="234"/>
      <c r="O38" s="70"/>
      <c r="P38" s="60"/>
      <c r="Q38" s="60"/>
      <c r="R38" s="100"/>
      <c r="S38" s="61"/>
      <c r="T38" s="60"/>
      <c r="U38" s="62"/>
      <c r="V38" s="60"/>
      <c r="W38" s="100"/>
      <c r="X38" s="60"/>
      <c r="Y38" s="70"/>
      <c r="Z38" s="61"/>
      <c r="AA38" s="59"/>
      <c r="AB38" s="61"/>
      <c r="AC38" s="60"/>
      <c r="AD38" s="60"/>
      <c r="AE38" s="186"/>
      <c r="AF38" s="61"/>
    </row>
    <row r="39" spans="1:32" ht="32.25" customHeight="1" x14ac:dyDescent="0.2">
      <c r="A39" s="47">
        <v>27</v>
      </c>
      <c r="B39" s="65">
        <v>0</v>
      </c>
      <c r="C39" s="21"/>
      <c r="D39" s="79" t="s">
        <v>61</v>
      </c>
      <c r="E39" s="223">
        <v>1</v>
      </c>
      <c r="F39" s="112">
        <v>1</v>
      </c>
      <c r="G39" s="22"/>
      <c r="H39" s="47">
        <v>27</v>
      </c>
      <c r="I39" s="65">
        <v>0</v>
      </c>
      <c r="J39" s="41"/>
      <c r="K39" s="151">
        <f>H39-A39</f>
        <v>0</v>
      </c>
      <c r="L39" s="152">
        <f>SUM(K39/A39*100)</f>
        <v>0</v>
      </c>
      <c r="M39" s="235">
        <f>SUM(A39+P39-S39-U39-X39)</f>
        <v>27</v>
      </c>
      <c r="N39" s="236">
        <f>SUM(H39-M39)</f>
        <v>0</v>
      </c>
      <c r="O39" s="28"/>
      <c r="P39" s="48">
        <v>1</v>
      </c>
      <c r="Q39" s="49">
        <v>0</v>
      </c>
      <c r="R39" s="101"/>
      <c r="S39" s="50">
        <v>1</v>
      </c>
      <c r="T39" s="116" t="s">
        <v>64</v>
      </c>
      <c r="U39" s="51">
        <v>0</v>
      </c>
      <c r="V39" s="116" t="s">
        <v>64</v>
      </c>
      <c r="W39" s="102"/>
      <c r="X39" s="52">
        <v>0</v>
      </c>
      <c r="Y39" s="28"/>
      <c r="Z39" s="82">
        <v>51</v>
      </c>
      <c r="AA39" s="65">
        <v>8</v>
      </c>
      <c r="AB39" s="41"/>
      <c r="AC39" s="93">
        <v>52</v>
      </c>
      <c r="AD39" s="116">
        <v>9</v>
      </c>
      <c r="AE39" s="187">
        <v>56</v>
      </c>
      <c r="AF39" s="41"/>
    </row>
    <row r="40" spans="1:32" s="11" customFormat="1" ht="4.5" customHeight="1" x14ac:dyDescent="0.2">
      <c r="A40" s="67"/>
      <c r="B40" s="61"/>
      <c r="C40" s="68"/>
      <c r="D40" s="69"/>
      <c r="E40" s="107"/>
      <c r="F40" s="107"/>
      <c r="G40" s="69"/>
      <c r="H40" s="67"/>
      <c r="I40" s="61"/>
      <c r="J40" s="61"/>
      <c r="K40" s="58"/>
      <c r="L40" s="59"/>
      <c r="M40" s="234"/>
      <c r="N40" s="234"/>
      <c r="O40" s="70"/>
      <c r="P40" s="60"/>
      <c r="Q40" s="60"/>
      <c r="R40" s="100"/>
      <c r="S40" s="61"/>
      <c r="T40" s="60"/>
      <c r="U40" s="62"/>
      <c r="V40" s="60"/>
      <c r="W40" s="100"/>
      <c r="X40" s="60"/>
      <c r="Y40" s="70"/>
      <c r="Z40" s="61"/>
      <c r="AA40" s="59"/>
      <c r="AB40" s="61"/>
      <c r="AC40" s="60"/>
      <c r="AD40" s="60"/>
      <c r="AE40" s="186"/>
      <c r="AF40" s="61"/>
    </row>
    <row r="41" spans="1:32" ht="21.75" customHeight="1" x14ac:dyDescent="0.2">
      <c r="A41" s="53">
        <v>336</v>
      </c>
      <c r="B41" s="54">
        <v>17</v>
      </c>
      <c r="C41" s="21"/>
      <c r="D41" s="83" t="s">
        <v>39</v>
      </c>
      <c r="E41" s="110">
        <v>11</v>
      </c>
      <c r="F41" s="110">
        <v>11</v>
      </c>
      <c r="G41" s="22"/>
      <c r="H41" s="53">
        <v>348</v>
      </c>
      <c r="I41" s="54">
        <v>19</v>
      </c>
      <c r="J41" s="41"/>
      <c r="K41" s="289">
        <f>H41-A41</f>
        <v>12</v>
      </c>
      <c r="L41" s="290">
        <f>SUM(K41/A41*100)</f>
        <v>3.5714285714285712</v>
      </c>
      <c r="M41" s="241">
        <f>SUM(A41+P41-S41-U41-X41)</f>
        <v>346</v>
      </c>
      <c r="N41" s="242">
        <f>SUM(H41-M41)</f>
        <v>2</v>
      </c>
      <c r="O41" s="28"/>
      <c r="P41" s="73">
        <v>49</v>
      </c>
      <c r="Q41" s="74">
        <v>2</v>
      </c>
      <c r="R41" s="98"/>
      <c r="S41" s="77">
        <v>37</v>
      </c>
      <c r="T41" s="117" t="s">
        <v>64</v>
      </c>
      <c r="U41" s="78">
        <v>1</v>
      </c>
      <c r="V41" s="117" t="s">
        <v>64</v>
      </c>
      <c r="W41" s="103"/>
      <c r="X41" s="75">
        <v>1</v>
      </c>
      <c r="Y41" s="28"/>
      <c r="Z41" s="63">
        <v>61</v>
      </c>
      <c r="AA41" s="54">
        <v>6</v>
      </c>
      <c r="AB41" s="41"/>
      <c r="AC41" s="91">
        <v>46</v>
      </c>
      <c r="AD41" s="117">
        <v>10</v>
      </c>
      <c r="AE41" s="188">
        <v>57</v>
      </c>
      <c r="AF41" s="41"/>
    </row>
    <row r="42" spans="1:32" ht="21.75" customHeight="1" x14ac:dyDescent="0.2">
      <c r="A42" s="40">
        <v>87</v>
      </c>
      <c r="B42" s="55">
        <v>4</v>
      </c>
      <c r="C42" s="21"/>
      <c r="D42" s="84" t="s">
        <v>40</v>
      </c>
      <c r="E42" s="111">
        <v>4</v>
      </c>
      <c r="F42" s="111">
        <v>4</v>
      </c>
      <c r="G42" s="22"/>
      <c r="H42" s="40">
        <v>88</v>
      </c>
      <c r="I42" s="55">
        <v>7</v>
      </c>
      <c r="J42" s="41"/>
      <c r="K42" s="71">
        <f>H42-A42</f>
        <v>1</v>
      </c>
      <c r="L42" s="72">
        <f>SUM(K42/A42*100)</f>
        <v>1.1494252873563218</v>
      </c>
      <c r="M42" s="238">
        <f>SUM(A42+P42-S42-U42-X42)</f>
        <v>87</v>
      </c>
      <c r="N42" s="231">
        <f>SUM(H42-M42)</f>
        <v>1</v>
      </c>
      <c r="O42" s="28"/>
      <c r="P42" s="36">
        <v>11</v>
      </c>
      <c r="Q42" s="7">
        <v>3</v>
      </c>
      <c r="R42" s="99"/>
      <c r="S42" s="38">
        <v>4</v>
      </c>
      <c r="T42" s="115" t="s">
        <v>64</v>
      </c>
      <c r="U42" s="39">
        <v>1</v>
      </c>
      <c r="V42" s="115" t="s">
        <v>64</v>
      </c>
      <c r="W42" s="104"/>
      <c r="X42" s="37">
        <v>6</v>
      </c>
      <c r="Y42" s="28"/>
      <c r="Z42" s="64">
        <v>68</v>
      </c>
      <c r="AA42" s="55">
        <v>6</v>
      </c>
      <c r="AB42" s="41"/>
      <c r="AC42" s="114">
        <v>52</v>
      </c>
      <c r="AD42" s="115">
        <v>6</v>
      </c>
      <c r="AE42" s="210">
        <v>57</v>
      </c>
      <c r="AF42" s="41"/>
    </row>
    <row r="43" spans="1:32" s="134" customFormat="1" ht="21.75" customHeight="1" x14ac:dyDescent="0.2">
      <c r="A43" s="56">
        <f>SUM(A41:A42)</f>
        <v>423</v>
      </c>
      <c r="B43" s="57">
        <f>SUM(B41:B42)</f>
        <v>21</v>
      </c>
      <c r="C43" s="120"/>
      <c r="D43" s="121" t="s">
        <v>41</v>
      </c>
      <c r="E43" s="76">
        <f>SUM(E41:E42)</f>
        <v>15</v>
      </c>
      <c r="F43" s="76">
        <f>SUM(F41:F42)</f>
        <v>15</v>
      </c>
      <c r="G43" s="123"/>
      <c r="H43" s="118">
        <f>SUM(H41:H42)</f>
        <v>436</v>
      </c>
      <c r="I43" s="119">
        <f>SUM(I41:I42)</f>
        <v>26</v>
      </c>
      <c r="J43" s="124"/>
      <c r="K43" s="291">
        <f>SUM(K41:K42)</f>
        <v>13</v>
      </c>
      <c r="L43" s="292">
        <f>SUM(L41:L42)</f>
        <v>4.7208538587848929</v>
      </c>
      <c r="M43" s="243">
        <f>SUM(A43+P43-S43-U43-X43)</f>
        <v>423</v>
      </c>
      <c r="N43" s="233">
        <f>SUM(H43-M43)</f>
        <v>13</v>
      </c>
      <c r="O43" s="125"/>
      <c r="P43" s="126"/>
      <c r="Q43" s="127"/>
      <c r="R43" s="128"/>
      <c r="S43" s="129"/>
      <c r="T43" s="127">
        <f>SUM(T41:T42)</f>
        <v>0</v>
      </c>
      <c r="U43" s="130"/>
      <c r="V43" s="127">
        <f>SUM(V41:V42)</f>
        <v>0</v>
      </c>
      <c r="W43" s="131"/>
      <c r="X43" s="122"/>
      <c r="Y43" s="125"/>
      <c r="Z43" s="132"/>
      <c r="AA43" s="119" t="s">
        <v>0</v>
      </c>
      <c r="AB43" s="124"/>
      <c r="AC43" s="126"/>
      <c r="AD43" s="133"/>
      <c r="AE43" s="190"/>
      <c r="AF43" s="124"/>
    </row>
    <row r="44" spans="1:32" s="11" customFormat="1" ht="4.5" customHeight="1" x14ac:dyDescent="0.2">
      <c r="A44" s="67"/>
      <c r="B44" s="61"/>
      <c r="C44" s="68"/>
      <c r="D44" s="69"/>
      <c r="E44" s="107" t="s">
        <v>0</v>
      </c>
      <c r="F44" s="107" t="s">
        <v>0</v>
      </c>
      <c r="G44" s="69"/>
      <c r="H44" s="67"/>
      <c r="I44" s="61"/>
      <c r="J44" s="61"/>
      <c r="K44" s="58"/>
      <c r="L44" s="59"/>
      <c r="M44" s="234"/>
      <c r="N44" s="234"/>
      <c r="O44" s="70"/>
      <c r="P44" s="60"/>
      <c r="Q44" s="60"/>
      <c r="R44" s="100"/>
      <c r="S44" s="61"/>
      <c r="T44" s="60"/>
      <c r="U44" s="62"/>
      <c r="V44" s="60"/>
      <c r="W44" s="100"/>
      <c r="X44" s="60"/>
      <c r="Y44" s="70"/>
      <c r="Z44" s="61"/>
      <c r="AA44" s="59"/>
      <c r="AB44" s="61"/>
      <c r="AC44" s="60"/>
      <c r="AD44" s="60"/>
      <c r="AE44" s="186"/>
      <c r="AF44" s="61"/>
    </row>
    <row r="45" spans="1:32" s="149" customFormat="1" ht="27.75" customHeight="1" x14ac:dyDescent="0.2">
      <c r="A45" s="135">
        <v>161</v>
      </c>
      <c r="B45" s="136">
        <v>35</v>
      </c>
      <c r="C45" s="137"/>
      <c r="D45" s="150" t="s">
        <v>56</v>
      </c>
      <c r="E45" s="223">
        <v>6</v>
      </c>
      <c r="F45" s="112">
        <v>6</v>
      </c>
      <c r="G45" s="22"/>
      <c r="H45" s="135">
        <v>163</v>
      </c>
      <c r="I45" s="136">
        <v>35</v>
      </c>
      <c r="J45" s="138"/>
      <c r="K45" s="151">
        <f>H45-A45</f>
        <v>2</v>
      </c>
      <c r="L45" s="152">
        <f>SUM(K45/A45*100)</f>
        <v>1.2422360248447204</v>
      </c>
      <c r="M45" s="235">
        <f>SUM(A45+P45-S45-U45-X45)</f>
        <v>162</v>
      </c>
      <c r="N45" s="236">
        <f>SUM(H45-M45)</f>
        <v>1</v>
      </c>
      <c r="O45" s="139"/>
      <c r="P45" s="140">
        <v>10</v>
      </c>
      <c r="Q45" s="141">
        <v>1</v>
      </c>
      <c r="R45" s="142"/>
      <c r="S45" s="143">
        <v>6</v>
      </c>
      <c r="T45" s="148" t="s">
        <v>64</v>
      </c>
      <c r="U45" s="144">
        <v>3</v>
      </c>
      <c r="V45" s="148" t="s">
        <v>64</v>
      </c>
      <c r="W45" s="145"/>
      <c r="X45" s="112">
        <v>0</v>
      </c>
      <c r="Y45" s="139"/>
      <c r="Z45" s="146">
        <v>67</v>
      </c>
      <c r="AA45" s="136">
        <v>13</v>
      </c>
      <c r="AB45" s="138"/>
      <c r="AC45" s="147">
        <v>55</v>
      </c>
      <c r="AD45" s="141">
        <v>14</v>
      </c>
      <c r="AE45" s="191">
        <v>66</v>
      </c>
      <c r="AF45" s="138"/>
    </row>
    <row r="46" spans="1:32" s="11" customFormat="1" ht="4.5" customHeight="1" x14ac:dyDescent="0.2">
      <c r="A46" s="67" t="s">
        <v>0</v>
      </c>
      <c r="B46" s="61"/>
      <c r="C46" s="68"/>
      <c r="D46" s="69"/>
      <c r="E46" s="107"/>
      <c r="F46" s="107" t="s">
        <v>0</v>
      </c>
      <c r="G46" s="69"/>
      <c r="H46" s="67" t="s">
        <v>0</v>
      </c>
      <c r="I46" s="61"/>
      <c r="J46" s="61"/>
      <c r="K46" s="58"/>
      <c r="L46" s="59"/>
      <c r="M46" s="234"/>
      <c r="N46" s="234"/>
      <c r="O46" s="70"/>
      <c r="P46" s="60"/>
      <c r="Q46" s="60"/>
      <c r="R46" s="100"/>
      <c r="S46" s="61"/>
      <c r="T46" s="60"/>
      <c r="U46" s="62"/>
      <c r="V46" s="60"/>
      <c r="W46" s="100"/>
      <c r="X46" s="60"/>
      <c r="Y46" s="70"/>
      <c r="Z46" s="61"/>
      <c r="AA46" s="59"/>
      <c r="AB46" s="61"/>
      <c r="AC46" s="60"/>
      <c r="AD46" s="60"/>
      <c r="AE46" s="186"/>
      <c r="AF46" s="61"/>
    </row>
    <row r="47" spans="1:32" s="149" customFormat="1" ht="27.75" customHeight="1" x14ac:dyDescent="0.2">
      <c r="A47" s="135">
        <v>116</v>
      </c>
      <c r="B47" s="136">
        <v>1</v>
      </c>
      <c r="C47" s="137"/>
      <c r="D47" s="79" t="s">
        <v>54</v>
      </c>
      <c r="E47" s="223">
        <v>4</v>
      </c>
      <c r="F47" s="112">
        <v>4</v>
      </c>
      <c r="G47" s="22"/>
      <c r="H47" s="135">
        <v>116</v>
      </c>
      <c r="I47" s="136">
        <v>1</v>
      </c>
      <c r="J47" s="138"/>
      <c r="K47" s="151">
        <f>H47-A47</f>
        <v>0</v>
      </c>
      <c r="L47" s="152">
        <f>SUM(K47/A47*100)</f>
        <v>0</v>
      </c>
      <c r="M47" s="235">
        <f>SUM(A47+P47-S47-U47-X47)</f>
        <v>117</v>
      </c>
      <c r="N47" s="236">
        <f>SUM(H47-M47)</f>
        <v>-1</v>
      </c>
      <c r="O47" s="139"/>
      <c r="P47" s="140">
        <v>3</v>
      </c>
      <c r="Q47" s="141">
        <v>0</v>
      </c>
      <c r="R47" s="142"/>
      <c r="S47" s="143">
        <v>2</v>
      </c>
      <c r="T47" s="148" t="s">
        <v>64</v>
      </c>
      <c r="U47" s="144">
        <v>0</v>
      </c>
      <c r="V47" s="148" t="s">
        <v>64</v>
      </c>
      <c r="W47" s="145"/>
      <c r="X47" s="112">
        <v>0</v>
      </c>
      <c r="Y47" s="139"/>
      <c r="Z47" s="146">
        <v>65</v>
      </c>
      <c r="AA47" s="136">
        <v>16</v>
      </c>
      <c r="AB47" s="138"/>
      <c r="AC47" s="147">
        <v>52</v>
      </c>
      <c r="AD47" s="148">
        <v>8</v>
      </c>
      <c r="AE47" s="191">
        <v>47</v>
      </c>
      <c r="AF47" s="138"/>
    </row>
    <row r="48" spans="1:32" s="11" customFormat="1" ht="4.5" customHeight="1" x14ac:dyDescent="0.2">
      <c r="A48" s="67"/>
      <c r="B48" s="61"/>
      <c r="C48" s="68"/>
      <c r="D48" s="69"/>
      <c r="E48" s="107"/>
      <c r="F48" s="107"/>
      <c r="G48" s="69"/>
      <c r="H48" s="67"/>
      <c r="I48" s="61"/>
      <c r="J48" s="61"/>
      <c r="K48" s="58"/>
      <c r="L48" s="59"/>
      <c r="M48" s="234"/>
      <c r="N48" s="234"/>
      <c r="O48" s="70"/>
      <c r="P48" s="60"/>
      <c r="Q48" s="60"/>
      <c r="R48" s="100"/>
      <c r="S48" s="61"/>
      <c r="T48" s="60"/>
      <c r="U48" s="62"/>
      <c r="V48" s="60"/>
      <c r="W48" s="100"/>
      <c r="X48" s="60"/>
      <c r="Y48" s="70"/>
      <c r="Z48" s="61"/>
      <c r="AA48" s="59"/>
      <c r="AB48" s="61"/>
      <c r="AC48" s="60"/>
      <c r="AD48" s="60"/>
      <c r="AE48" s="186"/>
      <c r="AF48" s="61"/>
    </row>
    <row r="49" spans="1:32" s="331" customFormat="1" ht="21.75" customHeight="1" thickBot="1" x14ac:dyDescent="0.3">
      <c r="A49" s="344">
        <f>SUM(A37,A39,A43,A45,A47)</f>
        <v>790</v>
      </c>
      <c r="B49" s="344">
        <f>SUM(B37,B39,B43,B45,B47)</f>
        <v>58</v>
      </c>
      <c r="C49" s="317"/>
      <c r="D49" s="193" t="s">
        <v>62</v>
      </c>
      <c r="E49" s="344">
        <f>SUM(E37,E39,E43,E45,E47)</f>
        <v>29</v>
      </c>
      <c r="F49" s="344">
        <f>SUM(F37,F39,F43,F45,F47)</f>
        <v>28</v>
      </c>
      <c r="G49" s="318"/>
      <c r="H49" s="344">
        <f>SUM(H37,H39,H43,H45,H47)</f>
        <v>775</v>
      </c>
      <c r="I49" s="344">
        <f>SUM(I37,I39,I43,I45,I47)</f>
        <v>63</v>
      </c>
      <c r="J49" s="319"/>
      <c r="K49" s="345">
        <f>SUM(K37,K39,K41,K42,K45,K47)</f>
        <v>-15</v>
      </c>
      <c r="L49" s="345">
        <f>SUM(L37,L39,L43,L45,L47)</f>
        <v>-41.655957735417999</v>
      </c>
      <c r="M49" s="346">
        <f>SUM(M37,M39,M43,M45,M47)</f>
        <v>770</v>
      </c>
      <c r="N49" s="346">
        <f>SUM(N37,N39,N43,N45,N47)</f>
        <v>5</v>
      </c>
      <c r="O49" s="338"/>
      <c r="P49" s="347">
        <f>SUM(P37,P39,P41,P42,P45,P47)</f>
        <v>83</v>
      </c>
      <c r="Q49" s="347">
        <f>SUM(Q47:Q48,Q45,Q42,Q41,Q39,Q37)</f>
        <v>6</v>
      </c>
      <c r="R49" s="348"/>
      <c r="S49" s="347">
        <f>SUM(S47,S45,S42,S41,S39,S37)</f>
        <v>81</v>
      </c>
      <c r="T49" s="347">
        <f t="shared" ref="T49:V49" si="4">SUM(T37,T39,T43,T45,T47)</f>
        <v>0</v>
      </c>
      <c r="U49" s="347">
        <f>SUM(U47,U45,U42,U41,U39,U37)</f>
        <v>5</v>
      </c>
      <c r="V49" s="347">
        <f t="shared" si="4"/>
        <v>0</v>
      </c>
      <c r="W49" s="349"/>
      <c r="X49" s="344">
        <f>SUM(X47:X48,X45,X42,X41,X39,X37)</f>
        <v>7</v>
      </c>
      <c r="Y49" s="338"/>
      <c r="Z49" s="347">
        <v>63</v>
      </c>
      <c r="AA49" s="350">
        <v>9</v>
      </c>
      <c r="AB49" s="319"/>
      <c r="AC49" s="347">
        <v>48</v>
      </c>
      <c r="AD49" s="351">
        <v>8</v>
      </c>
      <c r="AE49" s="352">
        <v>55</v>
      </c>
      <c r="AF49" s="330"/>
    </row>
    <row r="50" spans="1:32" s="11" customFormat="1" ht="26.25" customHeight="1" thickBot="1" x14ac:dyDescent="0.25">
      <c r="A50" s="67"/>
      <c r="B50" s="61"/>
      <c r="C50" s="68"/>
      <c r="D50" s="69"/>
      <c r="E50" s="107"/>
      <c r="F50" s="107"/>
      <c r="G50" s="69"/>
      <c r="H50" s="67"/>
      <c r="I50" s="61"/>
      <c r="J50" s="61"/>
      <c r="K50" s="58"/>
      <c r="L50" s="59"/>
      <c r="M50" s="234"/>
      <c r="N50" s="234"/>
      <c r="O50" s="70"/>
      <c r="P50" s="60"/>
      <c r="Q50" s="60"/>
      <c r="R50" s="100"/>
      <c r="S50" s="61"/>
      <c r="T50" s="60"/>
      <c r="U50" s="62"/>
      <c r="V50" s="60"/>
      <c r="W50" s="100"/>
      <c r="X50" s="60"/>
      <c r="Y50" s="70"/>
      <c r="Z50" s="61"/>
      <c r="AA50" s="59"/>
      <c r="AB50" s="61"/>
      <c r="AC50" s="60"/>
      <c r="AD50" s="60"/>
      <c r="AE50" s="60"/>
      <c r="AF50" s="61"/>
    </row>
    <row r="51" spans="1:32" s="96" customFormat="1" ht="22.5" customHeight="1" thickBot="1" x14ac:dyDescent="0.25">
      <c r="A51" s="297">
        <f>SUM(A49,A35,A29)</f>
        <v>7226</v>
      </c>
      <c r="B51" s="298">
        <f>SUM(B49,B35,B29)</f>
        <v>648</v>
      </c>
      <c r="C51" s="299"/>
      <c r="D51" s="300" t="s">
        <v>66</v>
      </c>
      <c r="E51" s="301">
        <f>SUM(E49,E35,E29)</f>
        <v>312</v>
      </c>
      <c r="F51" s="302">
        <f>SUM(F49,F35,F29)</f>
        <v>307</v>
      </c>
      <c r="G51" s="303"/>
      <c r="H51" s="304">
        <f>SUM(H49,H35,H29)</f>
        <v>6844</v>
      </c>
      <c r="I51" s="305">
        <f>SUM(I49,I35,I29)</f>
        <v>658</v>
      </c>
      <c r="J51" s="306"/>
      <c r="K51" s="314">
        <f>SUM(K49,K35,K29)</f>
        <v>-382</v>
      </c>
      <c r="L51" s="315">
        <f>SUM(K51/A51*100)</f>
        <v>-5.2864655411015775</v>
      </c>
      <c r="M51" s="244">
        <f>SUM(M49,M35,M29)</f>
        <v>6832</v>
      </c>
      <c r="N51" s="236">
        <f>SUM(N49,N35,N29)</f>
        <v>12</v>
      </c>
      <c r="O51" s="95"/>
      <c r="P51" s="304">
        <f>SUM(P49,P35,P29)</f>
        <v>289</v>
      </c>
      <c r="Q51" s="309">
        <f>SUM(Q47,Q45,Q42,Q41,Q39,Q37,Q31:Q34,Q27,Q25,Q5:Q23)</f>
        <v>72</v>
      </c>
      <c r="R51" s="308"/>
      <c r="S51" s="309">
        <f>SUM(S49,S35,S29)</f>
        <v>379</v>
      </c>
      <c r="T51" s="310" t="s">
        <v>64</v>
      </c>
      <c r="U51" s="309">
        <f>SUM(U49,U35,U29)</f>
        <v>230</v>
      </c>
      <c r="V51" s="310" t="s">
        <v>64</v>
      </c>
      <c r="W51" s="308"/>
      <c r="X51" s="311">
        <f>SUM(X49,X35,X29)</f>
        <v>64</v>
      </c>
      <c r="Y51" s="95"/>
      <c r="Z51" s="312">
        <v>72</v>
      </c>
      <c r="AA51" s="305">
        <v>21</v>
      </c>
      <c r="AB51" s="313" t="s">
        <v>0</v>
      </c>
      <c r="AC51" s="312">
        <v>54</v>
      </c>
      <c r="AD51" s="307">
        <v>14</v>
      </c>
      <c r="AE51" s="360">
        <v>65</v>
      </c>
      <c r="AF51" s="94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57"/>
      <c r="N52" s="157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13" t="s">
        <v>0</v>
      </c>
      <c r="AD52" s="113"/>
      <c r="AE52" s="113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362" t="s">
        <v>31</v>
      </c>
      <c r="L53" s="362"/>
      <c r="M53" s="157"/>
      <c r="N53" s="15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58" t="s">
        <v>0</v>
      </c>
      <c r="AD53" s="97"/>
      <c r="AE53" s="97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EA58-F529-4BD8-8426-E90CEF8A73B8}">
  <dimension ref="A1:AH54"/>
  <sheetViews>
    <sheetView topLeftCell="D1" workbookViewId="0">
      <pane xSplit="1" ySplit="4" topLeftCell="E5" activePane="bottomRight" state="frozen"/>
      <selection activeCell="D1" sqref="D1"/>
      <selection pane="topRight" activeCell="E1" sqref="E1"/>
      <selection pane="bottomLeft" activeCell="D5" sqref="D5"/>
      <selection pane="bottomRight" activeCell="D11" sqref="D11"/>
    </sheetView>
  </sheetViews>
  <sheetFormatPr defaultColWidth="9.33203125" defaultRowHeight="12.75" x14ac:dyDescent="0.2"/>
  <cols>
    <col min="1" max="1" width="12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55" customWidth="1"/>
    <col min="14" max="14" width="15.83203125" style="155" customWidth="1"/>
    <col min="15" max="15" width="3.5" style="1" customWidth="1"/>
    <col min="16" max="16" width="6.83203125" style="1" customWidth="1"/>
    <col min="17" max="18" width="5.5" style="1" customWidth="1"/>
    <col min="19" max="19" width="6" style="1" bestFit="1" customWidth="1"/>
    <col min="20" max="20" width="5.5" style="1" customWidth="1"/>
    <col min="21" max="21" width="6.1640625" style="1" bestFit="1" customWidth="1"/>
    <col min="22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56"/>
      <c r="N1" s="156"/>
      <c r="O1" s="34"/>
      <c r="P1" s="35"/>
      <c r="Q1" s="35"/>
      <c r="R1" s="35"/>
      <c r="S1" s="35"/>
      <c r="T1" s="35"/>
      <c r="U1" s="35"/>
      <c r="V1" s="35"/>
      <c r="W1" s="35"/>
      <c r="X1" s="35"/>
      <c r="Y1" s="363"/>
      <c r="Z1" s="363"/>
      <c r="AA1" s="363"/>
      <c r="AB1" s="363"/>
      <c r="AC1" s="363"/>
      <c r="AD1" s="363"/>
      <c r="AE1" s="363"/>
      <c r="AF1" s="363"/>
    </row>
    <row r="2" spans="1:34" s="6" customFormat="1" ht="48.75" customHeight="1" x14ac:dyDescent="0.2">
      <c r="A2" s="354" t="s">
        <v>67</v>
      </c>
      <c r="B2" s="355"/>
      <c r="C2" s="30"/>
      <c r="D2" s="364" t="s">
        <v>51</v>
      </c>
      <c r="E2" s="366" t="s">
        <v>65</v>
      </c>
      <c r="F2" s="367"/>
      <c r="G2" s="31"/>
      <c r="H2" s="368" t="s">
        <v>71</v>
      </c>
      <c r="I2" s="369"/>
      <c r="J2" s="30"/>
      <c r="K2" s="370" t="s">
        <v>34</v>
      </c>
      <c r="L2" s="371"/>
      <c r="M2" s="225" t="s">
        <v>57</v>
      </c>
      <c r="N2" s="372" t="s">
        <v>58</v>
      </c>
      <c r="O2" s="32"/>
      <c r="P2" s="374" t="s">
        <v>55</v>
      </c>
      <c r="Q2" s="375"/>
      <c r="R2" s="375"/>
      <c r="S2" s="375"/>
      <c r="T2" s="375"/>
      <c r="U2" s="375"/>
      <c r="V2" s="375"/>
      <c r="W2" s="375"/>
      <c r="X2" s="376"/>
      <c r="Y2" s="32"/>
      <c r="Z2" s="377" t="s">
        <v>50</v>
      </c>
      <c r="AA2" s="378"/>
      <c r="AB2" s="379"/>
      <c r="AC2" s="379"/>
      <c r="AD2" s="379"/>
      <c r="AE2" s="379"/>
      <c r="AF2" s="30"/>
    </row>
    <row r="3" spans="1:34" s="6" customFormat="1" ht="38.25" x14ac:dyDescent="0.2">
      <c r="A3" s="218" t="s">
        <v>19</v>
      </c>
      <c r="B3" s="219" t="s">
        <v>42</v>
      </c>
      <c r="C3" s="16"/>
      <c r="D3" s="365"/>
      <c r="E3" s="250" t="s">
        <v>68</v>
      </c>
      <c r="F3" s="353" t="s">
        <v>72</v>
      </c>
      <c r="G3" s="15"/>
      <c r="H3" s="33" t="s">
        <v>20</v>
      </c>
      <c r="I3" s="89" t="s">
        <v>42</v>
      </c>
      <c r="J3" s="17"/>
      <c r="K3" s="108" t="s">
        <v>35</v>
      </c>
      <c r="L3" s="109" t="s">
        <v>18</v>
      </c>
      <c r="M3" s="226" t="s">
        <v>59</v>
      </c>
      <c r="N3" s="373"/>
      <c r="O3" s="28"/>
      <c r="P3" s="42" t="s">
        <v>21</v>
      </c>
      <c r="Q3" s="43" t="s">
        <v>22</v>
      </c>
      <c r="R3" s="105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06" t="s">
        <v>28</v>
      </c>
      <c r="X3" s="45" t="s">
        <v>29</v>
      </c>
      <c r="Y3" s="28"/>
      <c r="Z3" s="5" t="s">
        <v>45</v>
      </c>
      <c r="AA3" s="5" t="s">
        <v>44</v>
      </c>
      <c r="AB3" s="17"/>
      <c r="AC3" s="5" t="s">
        <v>46</v>
      </c>
      <c r="AD3" s="5" t="s">
        <v>43</v>
      </c>
      <c r="AE3" s="5" t="s">
        <v>47</v>
      </c>
      <c r="AF3" s="17"/>
    </row>
    <row r="4" spans="1:34" s="6" customFormat="1" ht="13.5" thickBot="1" x14ac:dyDescent="0.25">
      <c r="A4" s="220"/>
      <c r="B4" s="221"/>
      <c r="C4" s="16"/>
      <c r="D4" s="15"/>
      <c r="E4" s="16"/>
      <c r="F4" s="15"/>
      <c r="G4" s="15"/>
      <c r="H4" s="17"/>
      <c r="I4" s="17"/>
      <c r="J4" s="17"/>
      <c r="K4" s="18"/>
      <c r="L4" s="19"/>
      <c r="M4" s="227"/>
      <c r="N4" s="227"/>
      <c r="O4" s="246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197">
        <v>150</v>
      </c>
      <c r="B5" s="194">
        <v>20</v>
      </c>
      <c r="C5" s="167"/>
      <c r="D5" s="195" t="s">
        <v>1</v>
      </c>
      <c r="E5" s="196">
        <v>9</v>
      </c>
      <c r="F5" s="196">
        <v>9</v>
      </c>
      <c r="G5" s="170"/>
      <c r="H5" s="197">
        <v>143</v>
      </c>
      <c r="I5" s="194">
        <v>21</v>
      </c>
      <c r="J5" s="173"/>
      <c r="K5" s="198">
        <f t="shared" ref="K5:K23" si="0">H5-A5</f>
        <v>-7</v>
      </c>
      <c r="L5" s="199">
        <f t="shared" ref="L5:L23" si="1">SUM(K5/A5*100)</f>
        <v>-4.666666666666667</v>
      </c>
      <c r="M5" s="228">
        <f t="shared" ref="M5:M23" si="2">SUM(A5+P5-S5-U5-X5)</f>
        <v>141</v>
      </c>
      <c r="N5" s="229">
        <f t="shared" ref="N5:N23" si="3">SUM(H5-M5)</f>
        <v>2</v>
      </c>
      <c r="O5" s="174"/>
      <c r="P5" s="200">
        <v>0</v>
      </c>
      <c r="Q5" s="200">
        <v>1</v>
      </c>
      <c r="R5" s="201"/>
      <c r="S5" s="251">
        <v>4</v>
      </c>
      <c r="T5" s="252" t="s">
        <v>64</v>
      </c>
      <c r="U5" s="253">
        <v>5</v>
      </c>
      <c r="V5" s="252" t="s">
        <v>64</v>
      </c>
      <c r="W5" s="254"/>
      <c r="X5" s="196">
        <v>0</v>
      </c>
      <c r="Y5" s="255"/>
      <c r="Z5" s="256">
        <v>76</v>
      </c>
      <c r="AA5" s="257">
        <v>26</v>
      </c>
      <c r="AB5" s="258"/>
      <c r="AC5" s="259">
        <v>0</v>
      </c>
      <c r="AD5" s="260">
        <v>27</v>
      </c>
      <c r="AE5" s="357" t="s">
        <v>64</v>
      </c>
      <c r="AF5" s="41"/>
      <c r="AH5" s="2" t="s">
        <v>0</v>
      </c>
    </row>
    <row r="6" spans="1:34" ht="21.75" customHeight="1" x14ac:dyDescent="0.2">
      <c r="A6" s="40">
        <v>367</v>
      </c>
      <c r="B6" s="55">
        <v>41</v>
      </c>
      <c r="C6" s="21"/>
      <c r="D6" s="84" t="s">
        <v>2</v>
      </c>
      <c r="E6" s="111">
        <v>16</v>
      </c>
      <c r="F6" s="111">
        <v>16</v>
      </c>
      <c r="G6" s="22"/>
      <c r="H6" s="40">
        <v>364</v>
      </c>
      <c r="I6" s="55">
        <v>43</v>
      </c>
      <c r="J6" s="41"/>
      <c r="K6" s="159">
        <f t="shared" si="0"/>
        <v>-3</v>
      </c>
      <c r="L6" s="160">
        <f t="shared" si="1"/>
        <v>-0.81743869209809261</v>
      </c>
      <c r="M6" s="230">
        <f t="shared" si="2"/>
        <v>362</v>
      </c>
      <c r="N6" s="231">
        <f t="shared" si="3"/>
        <v>2</v>
      </c>
      <c r="O6" s="28"/>
      <c r="P6" s="7">
        <v>7</v>
      </c>
      <c r="Q6" s="7">
        <v>2</v>
      </c>
      <c r="R6" s="99"/>
      <c r="S6" s="262">
        <v>4</v>
      </c>
      <c r="T6" s="293" t="s">
        <v>64</v>
      </c>
      <c r="U6" s="264">
        <v>5</v>
      </c>
      <c r="V6" s="263" t="s">
        <v>64</v>
      </c>
      <c r="W6" s="265"/>
      <c r="X6" s="111">
        <v>3</v>
      </c>
      <c r="Y6" s="139"/>
      <c r="Z6" s="266">
        <v>72</v>
      </c>
      <c r="AA6" s="267">
        <v>22</v>
      </c>
      <c r="AB6" s="138"/>
      <c r="AC6" s="268">
        <v>61</v>
      </c>
      <c r="AD6" s="269">
        <v>8</v>
      </c>
      <c r="AE6" s="274" t="s">
        <v>64</v>
      </c>
      <c r="AF6" s="41"/>
    </row>
    <row r="7" spans="1:34" ht="21.75" customHeight="1" x14ac:dyDescent="0.2">
      <c r="A7" s="40">
        <v>203</v>
      </c>
      <c r="B7" s="55">
        <v>7</v>
      </c>
      <c r="C7" s="21"/>
      <c r="D7" s="84" t="s">
        <v>32</v>
      </c>
      <c r="E7" s="111">
        <v>8</v>
      </c>
      <c r="F7" s="111">
        <v>8</v>
      </c>
      <c r="G7" s="22"/>
      <c r="H7" s="40">
        <v>189</v>
      </c>
      <c r="I7" s="55">
        <v>5</v>
      </c>
      <c r="J7" s="41"/>
      <c r="K7" s="71">
        <f t="shared" si="0"/>
        <v>-14</v>
      </c>
      <c r="L7" s="72">
        <f t="shared" si="1"/>
        <v>-6.8965517241379306</v>
      </c>
      <c r="M7" s="230">
        <f t="shared" si="2"/>
        <v>190</v>
      </c>
      <c r="N7" s="231">
        <f t="shared" si="3"/>
        <v>-1</v>
      </c>
      <c r="O7" s="28"/>
      <c r="P7" s="7">
        <v>2</v>
      </c>
      <c r="Q7" s="7">
        <v>0</v>
      </c>
      <c r="R7" s="99"/>
      <c r="S7" s="271">
        <v>7</v>
      </c>
      <c r="T7" s="293" t="s">
        <v>64</v>
      </c>
      <c r="U7" s="264">
        <v>6</v>
      </c>
      <c r="V7" s="263" t="s">
        <v>64</v>
      </c>
      <c r="W7" s="265"/>
      <c r="X7" s="111">
        <v>2</v>
      </c>
      <c r="Y7" s="139"/>
      <c r="Z7" s="266">
        <v>72</v>
      </c>
      <c r="AA7" s="267">
        <v>25</v>
      </c>
      <c r="AB7" s="138"/>
      <c r="AC7" s="272">
        <v>80</v>
      </c>
      <c r="AD7" s="269">
        <v>26</v>
      </c>
      <c r="AE7" s="274" t="s">
        <v>64</v>
      </c>
      <c r="AF7" s="41"/>
    </row>
    <row r="8" spans="1:34" ht="21.75" customHeight="1" x14ac:dyDescent="0.2">
      <c r="A8" s="40">
        <v>122</v>
      </c>
      <c r="B8" s="55">
        <v>19</v>
      </c>
      <c r="C8" s="21"/>
      <c r="D8" s="84" t="s">
        <v>33</v>
      </c>
      <c r="E8" s="111">
        <v>7</v>
      </c>
      <c r="F8" s="111">
        <v>7</v>
      </c>
      <c r="G8" s="22"/>
      <c r="H8" s="40">
        <v>113</v>
      </c>
      <c r="I8" s="55">
        <v>21</v>
      </c>
      <c r="J8" s="41"/>
      <c r="K8" s="71">
        <f t="shared" si="0"/>
        <v>-9</v>
      </c>
      <c r="L8" s="72">
        <f t="shared" si="1"/>
        <v>-7.3770491803278686</v>
      </c>
      <c r="M8" s="230">
        <f t="shared" si="2"/>
        <v>114</v>
      </c>
      <c r="N8" s="231">
        <f t="shared" si="3"/>
        <v>-1</v>
      </c>
      <c r="O8" s="28"/>
      <c r="P8" s="7">
        <v>0</v>
      </c>
      <c r="Q8" s="7">
        <v>4</v>
      </c>
      <c r="R8" s="99"/>
      <c r="S8" s="271">
        <v>4</v>
      </c>
      <c r="T8" s="293" t="s">
        <v>64</v>
      </c>
      <c r="U8" s="264">
        <v>3</v>
      </c>
      <c r="V8" s="263" t="s">
        <v>64</v>
      </c>
      <c r="W8" s="265"/>
      <c r="X8" s="111">
        <v>1</v>
      </c>
      <c r="Y8" s="139"/>
      <c r="Z8" s="266">
        <v>71</v>
      </c>
      <c r="AA8" s="267">
        <v>23</v>
      </c>
      <c r="AB8" s="138"/>
      <c r="AC8" s="272">
        <v>0</v>
      </c>
      <c r="AD8" s="273">
        <v>16</v>
      </c>
      <c r="AE8" s="274" t="s">
        <v>64</v>
      </c>
      <c r="AF8" s="41"/>
    </row>
    <row r="9" spans="1:34" ht="21.75" customHeight="1" x14ac:dyDescent="0.2">
      <c r="A9" s="40">
        <v>256</v>
      </c>
      <c r="B9" s="55">
        <v>22</v>
      </c>
      <c r="C9" s="21"/>
      <c r="D9" s="84" t="s">
        <v>3</v>
      </c>
      <c r="E9" s="111">
        <v>11</v>
      </c>
      <c r="F9" s="111">
        <v>11</v>
      </c>
      <c r="G9" s="22"/>
      <c r="H9" s="40">
        <v>237</v>
      </c>
      <c r="I9" s="55">
        <v>24</v>
      </c>
      <c r="J9" s="41"/>
      <c r="K9" s="71">
        <f t="shared" si="0"/>
        <v>-19</v>
      </c>
      <c r="L9" s="72">
        <f t="shared" si="1"/>
        <v>-7.421875</v>
      </c>
      <c r="M9" s="230">
        <f t="shared" si="2"/>
        <v>235</v>
      </c>
      <c r="N9" s="231">
        <f t="shared" si="3"/>
        <v>2</v>
      </c>
      <c r="O9" s="28"/>
      <c r="P9" s="7">
        <v>4</v>
      </c>
      <c r="Q9" s="7">
        <v>8</v>
      </c>
      <c r="R9" s="99"/>
      <c r="S9" s="262">
        <v>7</v>
      </c>
      <c r="T9" s="293" t="s">
        <v>64</v>
      </c>
      <c r="U9" s="264">
        <v>13</v>
      </c>
      <c r="V9" s="263" t="s">
        <v>64</v>
      </c>
      <c r="W9" s="265"/>
      <c r="X9" s="111">
        <v>5</v>
      </c>
      <c r="Y9" s="139"/>
      <c r="Z9" s="266">
        <v>74</v>
      </c>
      <c r="AA9" s="267">
        <v>24</v>
      </c>
      <c r="AB9" s="138"/>
      <c r="AC9" s="272">
        <v>44</v>
      </c>
      <c r="AD9" s="269">
        <v>21</v>
      </c>
      <c r="AE9" s="274" t="s">
        <v>64</v>
      </c>
      <c r="AF9" s="41"/>
    </row>
    <row r="10" spans="1:34" ht="21.75" customHeight="1" x14ac:dyDescent="0.2">
      <c r="A10" s="40">
        <v>216</v>
      </c>
      <c r="B10" s="55">
        <v>22</v>
      </c>
      <c r="C10" s="21"/>
      <c r="D10" s="84" t="s">
        <v>4</v>
      </c>
      <c r="E10" s="111">
        <v>12</v>
      </c>
      <c r="F10" s="111">
        <v>11</v>
      </c>
      <c r="G10" s="22"/>
      <c r="H10" s="40">
        <v>213</v>
      </c>
      <c r="I10" s="55">
        <v>20</v>
      </c>
      <c r="J10" s="41"/>
      <c r="K10" s="71">
        <f t="shared" si="0"/>
        <v>-3</v>
      </c>
      <c r="L10" s="72">
        <f t="shared" si="1"/>
        <v>-1.3888888888888888</v>
      </c>
      <c r="M10" s="230">
        <f t="shared" si="2"/>
        <v>213</v>
      </c>
      <c r="N10" s="231">
        <f t="shared" si="3"/>
        <v>0</v>
      </c>
      <c r="O10" s="28"/>
      <c r="P10" s="7">
        <v>3</v>
      </c>
      <c r="Q10" s="7">
        <v>0</v>
      </c>
      <c r="R10" s="99"/>
      <c r="S10" s="271">
        <v>1</v>
      </c>
      <c r="T10" s="293" t="s">
        <v>64</v>
      </c>
      <c r="U10" s="275">
        <v>4</v>
      </c>
      <c r="V10" s="263" t="s">
        <v>64</v>
      </c>
      <c r="W10" s="265"/>
      <c r="X10" s="111">
        <v>1</v>
      </c>
      <c r="Y10" s="139"/>
      <c r="Z10" s="266">
        <v>75</v>
      </c>
      <c r="AA10" s="267">
        <v>26</v>
      </c>
      <c r="AB10" s="138"/>
      <c r="AC10" s="276">
        <v>61</v>
      </c>
      <c r="AD10" s="153">
        <v>46</v>
      </c>
      <c r="AE10" s="274" t="s">
        <v>64</v>
      </c>
      <c r="AF10" s="41"/>
    </row>
    <row r="11" spans="1:34" ht="21.75" customHeight="1" x14ac:dyDescent="0.2">
      <c r="A11" s="40">
        <v>565</v>
      </c>
      <c r="B11" s="55">
        <v>49</v>
      </c>
      <c r="C11" s="21"/>
      <c r="D11" s="84" t="s">
        <v>5</v>
      </c>
      <c r="E11" s="111">
        <v>22</v>
      </c>
      <c r="F11" s="111">
        <v>22</v>
      </c>
      <c r="G11" s="22"/>
      <c r="H11" s="40">
        <v>551</v>
      </c>
      <c r="I11" s="55">
        <v>49</v>
      </c>
      <c r="J11" s="41"/>
      <c r="K11" s="71">
        <f t="shared" si="0"/>
        <v>-14</v>
      </c>
      <c r="L11" s="72">
        <f t="shared" si="1"/>
        <v>-2.4778761061946901</v>
      </c>
      <c r="M11" s="230">
        <f t="shared" si="2"/>
        <v>549</v>
      </c>
      <c r="N11" s="231">
        <f t="shared" si="3"/>
        <v>2</v>
      </c>
      <c r="O11" s="28"/>
      <c r="P11" s="7">
        <v>16</v>
      </c>
      <c r="Q11" s="7">
        <v>6</v>
      </c>
      <c r="R11" s="99"/>
      <c r="S11" s="262">
        <v>14</v>
      </c>
      <c r="T11" s="293" t="s">
        <v>64</v>
      </c>
      <c r="U11" s="264">
        <v>15</v>
      </c>
      <c r="V11" s="263" t="s">
        <v>64</v>
      </c>
      <c r="W11" s="265"/>
      <c r="X11" s="111">
        <v>3</v>
      </c>
      <c r="Y11" s="139"/>
      <c r="Z11" s="266">
        <v>72</v>
      </c>
      <c r="AA11" s="267">
        <v>24</v>
      </c>
      <c r="AB11" s="138"/>
      <c r="AC11" s="278">
        <v>56</v>
      </c>
      <c r="AD11" s="269">
        <v>21</v>
      </c>
      <c r="AE11" s="274" t="s">
        <v>64</v>
      </c>
      <c r="AF11" s="41"/>
    </row>
    <row r="12" spans="1:34" ht="21.75" customHeight="1" x14ac:dyDescent="0.2">
      <c r="A12" s="40">
        <v>235</v>
      </c>
      <c r="B12" s="55">
        <v>18</v>
      </c>
      <c r="C12" s="21"/>
      <c r="D12" s="84" t="s">
        <v>6</v>
      </c>
      <c r="E12" s="111">
        <v>12</v>
      </c>
      <c r="F12" s="111">
        <v>12</v>
      </c>
      <c r="G12" s="22"/>
      <c r="H12" s="40">
        <v>223</v>
      </c>
      <c r="I12" s="55">
        <v>19</v>
      </c>
      <c r="J12" s="41"/>
      <c r="K12" s="71">
        <f t="shared" si="0"/>
        <v>-12</v>
      </c>
      <c r="L12" s="72">
        <f t="shared" si="1"/>
        <v>-5.1063829787234036</v>
      </c>
      <c r="M12" s="230">
        <f t="shared" si="2"/>
        <v>222</v>
      </c>
      <c r="N12" s="231">
        <f t="shared" si="3"/>
        <v>1</v>
      </c>
      <c r="O12" s="28"/>
      <c r="P12" s="7">
        <v>5</v>
      </c>
      <c r="Q12" s="7">
        <v>1</v>
      </c>
      <c r="R12" s="99"/>
      <c r="S12" s="271">
        <v>9</v>
      </c>
      <c r="T12" s="293" t="s">
        <v>64</v>
      </c>
      <c r="U12" s="264">
        <v>6</v>
      </c>
      <c r="V12" s="263" t="s">
        <v>64</v>
      </c>
      <c r="W12" s="265"/>
      <c r="X12" s="111">
        <v>3</v>
      </c>
      <c r="Y12" s="139"/>
      <c r="Z12" s="266">
        <v>73</v>
      </c>
      <c r="AA12" s="267">
        <v>26</v>
      </c>
      <c r="AB12" s="138"/>
      <c r="AC12" s="268">
        <v>54</v>
      </c>
      <c r="AD12" s="269">
        <v>21</v>
      </c>
      <c r="AE12" s="274" t="s">
        <v>64</v>
      </c>
      <c r="AF12" s="41"/>
    </row>
    <row r="13" spans="1:34" ht="21.75" customHeight="1" x14ac:dyDescent="0.2">
      <c r="A13" s="40">
        <v>516</v>
      </c>
      <c r="B13" s="55">
        <v>45</v>
      </c>
      <c r="C13" s="21"/>
      <c r="D13" s="84" t="s">
        <v>7</v>
      </c>
      <c r="E13" s="111">
        <v>18</v>
      </c>
      <c r="F13" s="111">
        <v>18</v>
      </c>
      <c r="G13" s="22"/>
      <c r="H13" s="40">
        <v>498</v>
      </c>
      <c r="I13" s="55">
        <v>39</v>
      </c>
      <c r="J13" s="41"/>
      <c r="K13" s="71">
        <f t="shared" si="0"/>
        <v>-18</v>
      </c>
      <c r="L13" s="72">
        <f t="shared" si="1"/>
        <v>-3.4883720930232558</v>
      </c>
      <c r="M13" s="230">
        <f t="shared" si="2"/>
        <v>494</v>
      </c>
      <c r="N13" s="231">
        <f t="shared" si="3"/>
        <v>4</v>
      </c>
      <c r="O13" s="28"/>
      <c r="P13" s="7">
        <v>17</v>
      </c>
      <c r="Q13" s="7">
        <v>1</v>
      </c>
      <c r="R13" s="99"/>
      <c r="S13" s="262">
        <v>22</v>
      </c>
      <c r="T13" s="293" t="s">
        <v>64</v>
      </c>
      <c r="U13" s="264">
        <v>16</v>
      </c>
      <c r="V13" s="263" t="s">
        <v>64</v>
      </c>
      <c r="W13" s="265"/>
      <c r="X13" s="111">
        <v>1</v>
      </c>
      <c r="Y13" s="139"/>
      <c r="Z13" s="266">
        <v>71</v>
      </c>
      <c r="AA13" s="267">
        <v>21</v>
      </c>
      <c r="AB13" s="138"/>
      <c r="AC13" s="268">
        <v>60</v>
      </c>
      <c r="AD13" s="153">
        <v>15</v>
      </c>
      <c r="AE13" s="274" t="s">
        <v>64</v>
      </c>
      <c r="AF13" s="41"/>
    </row>
    <row r="14" spans="1:34" ht="21.75" customHeight="1" x14ac:dyDescent="0.2">
      <c r="A14" s="40">
        <v>268</v>
      </c>
      <c r="B14" s="55">
        <v>21</v>
      </c>
      <c r="C14" s="21"/>
      <c r="D14" s="84" t="s">
        <v>8</v>
      </c>
      <c r="E14" s="111">
        <v>14</v>
      </c>
      <c r="F14" s="111">
        <v>14</v>
      </c>
      <c r="G14" s="22"/>
      <c r="H14" s="40">
        <v>266</v>
      </c>
      <c r="I14" s="55">
        <v>20</v>
      </c>
      <c r="J14" s="41"/>
      <c r="K14" s="71">
        <f t="shared" si="0"/>
        <v>-2</v>
      </c>
      <c r="L14" s="72">
        <f t="shared" si="1"/>
        <v>-0.74626865671641784</v>
      </c>
      <c r="M14" s="230">
        <f t="shared" si="2"/>
        <v>265</v>
      </c>
      <c r="N14" s="231">
        <f t="shared" si="3"/>
        <v>1</v>
      </c>
      <c r="O14" s="28"/>
      <c r="P14" s="7">
        <v>7</v>
      </c>
      <c r="Q14" s="7">
        <v>0</v>
      </c>
      <c r="R14" s="99"/>
      <c r="S14" s="271">
        <v>4</v>
      </c>
      <c r="T14" s="293" t="s">
        <v>64</v>
      </c>
      <c r="U14" s="264">
        <v>6</v>
      </c>
      <c r="V14" s="263" t="s">
        <v>64</v>
      </c>
      <c r="W14" s="265"/>
      <c r="X14" s="111">
        <v>0</v>
      </c>
      <c r="Y14" s="139"/>
      <c r="Z14" s="266">
        <v>73</v>
      </c>
      <c r="AA14" s="267">
        <v>26</v>
      </c>
      <c r="AB14" s="138"/>
      <c r="AC14" s="268">
        <v>55</v>
      </c>
      <c r="AD14" s="269">
        <v>26</v>
      </c>
      <c r="AE14" s="274" t="s">
        <v>64</v>
      </c>
      <c r="AF14" s="41"/>
    </row>
    <row r="15" spans="1:34" ht="21.75" customHeight="1" x14ac:dyDescent="0.2">
      <c r="A15" s="40">
        <v>422</v>
      </c>
      <c r="B15" s="55">
        <v>31</v>
      </c>
      <c r="C15" s="21"/>
      <c r="D15" s="84" t="s">
        <v>9</v>
      </c>
      <c r="E15" s="111">
        <v>17</v>
      </c>
      <c r="F15" s="111">
        <v>17</v>
      </c>
      <c r="G15" s="22"/>
      <c r="H15" s="40">
        <v>414</v>
      </c>
      <c r="I15" s="55">
        <v>33</v>
      </c>
      <c r="J15" s="41"/>
      <c r="K15" s="71">
        <f t="shared" si="0"/>
        <v>-8</v>
      </c>
      <c r="L15" s="72">
        <f t="shared" si="1"/>
        <v>-1.8957345971563981</v>
      </c>
      <c r="M15" s="230">
        <f t="shared" si="2"/>
        <v>414</v>
      </c>
      <c r="N15" s="231">
        <f t="shared" si="3"/>
        <v>0</v>
      </c>
      <c r="O15" s="28"/>
      <c r="P15" s="7">
        <v>9</v>
      </c>
      <c r="Q15" s="7">
        <v>1</v>
      </c>
      <c r="R15" s="99"/>
      <c r="S15" s="271">
        <v>11</v>
      </c>
      <c r="T15" s="293" t="s">
        <v>64</v>
      </c>
      <c r="U15" s="275">
        <v>6</v>
      </c>
      <c r="V15" s="263" t="s">
        <v>64</v>
      </c>
      <c r="W15" s="265"/>
      <c r="X15" s="111">
        <v>0</v>
      </c>
      <c r="Y15" s="139"/>
      <c r="Z15" s="266">
        <v>74</v>
      </c>
      <c r="AA15" s="267">
        <v>23</v>
      </c>
      <c r="AB15" s="138"/>
      <c r="AC15" s="268">
        <v>51</v>
      </c>
      <c r="AD15" s="269">
        <v>20</v>
      </c>
      <c r="AE15" s="274" t="s">
        <v>64</v>
      </c>
      <c r="AF15" s="41"/>
    </row>
    <row r="16" spans="1:34" ht="21.75" customHeight="1" x14ac:dyDescent="0.2">
      <c r="A16" s="40">
        <v>310</v>
      </c>
      <c r="B16" s="55">
        <v>40</v>
      </c>
      <c r="C16" s="21"/>
      <c r="D16" s="84" t="s">
        <v>10</v>
      </c>
      <c r="E16" s="111">
        <v>14</v>
      </c>
      <c r="F16" s="111">
        <v>12</v>
      </c>
      <c r="G16" s="22"/>
      <c r="H16" s="40">
        <v>286</v>
      </c>
      <c r="I16" s="55">
        <v>40</v>
      </c>
      <c r="J16" s="41"/>
      <c r="K16" s="71">
        <f t="shared" si="0"/>
        <v>-24</v>
      </c>
      <c r="L16" s="72">
        <f t="shared" si="1"/>
        <v>-7.741935483870968</v>
      </c>
      <c r="M16" s="230">
        <f t="shared" si="2"/>
        <v>285</v>
      </c>
      <c r="N16" s="231">
        <f t="shared" si="3"/>
        <v>1</v>
      </c>
      <c r="O16" s="28"/>
      <c r="P16" s="7">
        <v>1</v>
      </c>
      <c r="Q16" s="7">
        <v>1</v>
      </c>
      <c r="R16" s="99"/>
      <c r="S16" s="271">
        <v>17</v>
      </c>
      <c r="T16" s="293" t="s">
        <v>64</v>
      </c>
      <c r="U16" s="264">
        <v>5</v>
      </c>
      <c r="V16" s="263" t="s">
        <v>64</v>
      </c>
      <c r="W16" s="265"/>
      <c r="X16" s="111">
        <v>4</v>
      </c>
      <c r="Y16" s="139"/>
      <c r="Z16" s="266">
        <v>75</v>
      </c>
      <c r="AA16" s="267">
        <v>23</v>
      </c>
      <c r="AB16" s="138"/>
      <c r="AC16" s="276">
        <v>77</v>
      </c>
      <c r="AD16" s="153">
        <v>19</v>
      </c>
      <c r="AE16" s="274" t="s">
        <v>64</v>
      </c>
      <c r="AF16" s="41"/>
      <c r="AG16" s="2" t="s">
        <v>0</v>
      </c>
    </row>
    <row r="17" spans="1:34" ht="21.75" customHeight="1" x14ac:dyDescent="0.2">
      <c r="A17" s="40">
        <v>157</v>
      </c>
      <c r="B17" s="55">
        <v>27</v>
      </c>
      <c r="C17" s="21"/>
      <c r="D17" s="84" t="s">
        <v>11</v>
      </c>
      <c r="E17" s="111">
        <v>8</v>
      </c>
      <c r="F17" s="111">
        <v>8</v>
      </c>
      <c r="G17" s="22"/>
      <c r="H17" s="40">
        <v>147</v>
      </c>
      <c r="I17" s="55">
        <v>25</v>
      </c>
      <c r="J17" s="41"/>
      <c r="K17" s="71">
        <f t="shared" si="0"/>
        <v>-10</v>
      </c>
      <c r="L17" s="72">
        <f t="shared" si="1"/>
        <v>-6.369426751592357</v>
      </c>
      <c r="M17" s="230">
        <f t="shared" si="2"/>
        <v>148</v>
      </c>
      <c r="N17" s="231">
        <f t="shared" si="3"/>
        <v>-1</v>
      </c>
      <c r="O17" s="28"/>
      <c r="P17" s="7">
        <v>4</v>
      </c>
      <c r="Q17" s="7">
        <v>2</v>
      </c>
      <c r="R17" s="99"/>
      <c r="S17" s="262">
        <v>7</v>
      </c>
      <c r="T17" s="293" t="s">
        <v>64</v>
      </c>
      <c r="U17" s="264">
        <v>6</v>
      </c>
      <c r="V17" s="263" t="s">
        <v>64</v>
      </c>
      <c r="W17" s="265"/>
      <c r="X17" s="111">
        <v>0</v>
      </c>
      <c r="Y17" s="139"/>
      <c r="Z17" s="266">
        <v>72</v>
      </c>
      <c r="AA17" s="267">
        <v>22</v>
      </c>
      <c r="AB17" s="138"/>
      <c r="AC17" s="296">
        <v>56</v>
      </c>
      <c r="AD17" s="153">
        <v>20</v>
      </c>
      <c r="AE17" s="274" t="s">
        <v>64</v>
      </c>
      <c r="AF17" s="41"/>
    </row>
    <row r="18" spans="1:34" ht="21.75" customHeight="1" x14ac:dyDescent="0.2">
      <c r="A18" s="40">
        <v>258</v>
      </c>
      <c r="B18" s="55">
        <v>25</v>
      </c>
      <c r="C18" s="21"/>
      <c r="D18" s="84" t="s">
        <v>12</v>
      </c>
      <c r="E18" s="111">
        <v>14</v>
      </c>
      <c r="F18" s="111">
        <v>14</v>
      </c>
      <c r="G18" s="22"/>
      <c r="H18" s="40">
        <v>249</v>
      </c>
      <c r="I18" s="55">
        <v>20</v>
      </c>
      <c r="J18" s="41"/>
      <c r="K18" s="71">
        <f t="shared" si="0"/>
        <v>-9</v>
      </c>
      <c r="L18" s="72">
        <f t="shared" si="1"/>
        <v>-3.4883720930232558</v>
      </c>
      <c r="M18" s="230">
        <f t="shared" si="2"/>
        <v>250</v>
      </c>
      <c r="N18" s="231">
        <f t="shared" si="3"/>
        <v>-1</v>
      </c>
      <c r="O18" s="28"/>
      <c r="P18" s="7">
        <v>6</v>
      </c>
      <c r="Q18" s="7">
        <v>0</v>
      </c>
      <c r="R18" s="99"/>
      <c r="S18" s="262">
        <v>10</v>
      </c>
      <c r="T18" s="293" t="s">
        <v>64</v>
      </c>
      <c r="U18" s="264">
        <v>3</v>
      </c>
      <c r="V18" s="263" t="s">
        <v>64</v>
      </c>
      <c r="W18" s="265"/>
      <c r="X18" s="111">
        <v>1</v>
      </c>
      <c r="Y18" s="139"/>
      <c r="Z18" s="266">
        <v>71</v>
      </c>
      <c r="AA18" s="267">
        <v>22</v>
      </c>
      <c r="AB18" s="138"/>
      <c r="AC18" s="276">
        <v>66</v>
      </c>
      <c r="AD18" s="153">
        <v>16</v>
      </c>
      <c r="AE18" s="274" t="s">
        <v>64</v>
      </c>
      <c r="AF18" s="41"/>
    </row>
    <row r="19" spans="1:34" ht="21.75" customHeight="1" x14ac:dyDescent="0.2">
      <c r="A19" s="40">
        <v>267</v>
      </c>
      <c r="B19" s="55">
        <v>8</v>
      </c>
      <c r="C19" s="21"/>
      <c r="D19" s="84" t="s">
        <v>13</v>
      </c>
      <c r="E19" s="111">
        <v>10</v>
      </c>
      <c r="F19" s="111">
        <v>10</v>
      </c>
      <c r="G19" s="22"/>
      <c r="H19" s="40">
        <v>259</v>
      </c>
      <c r="I19" s="55">
        <v>9</v>
      </c>
      <c r="J19" s="41"/>
      <c r="K19" s="71">
        <f t="shared" si="0"/>
        <v>-8</v>
      </c>
      <c r="L19" s="72">
        <f t="shared" si="1"/>
        <v>-2.9962546816479403</v>
      </c>
      <c r="M19" s="230">
        <f t="shared" si="2"/>
        <v>258</v>
      </c>
      <c r="N19" s="231">
        <f t="shared" si="3"/>
        <v>1</v>
      </c>
      <c r="O19" s="28"/>
      <c r="P19" s="7">
        <v>4</v>
      </c>
      <c r="Q19" s="7">
        <v>1</v>
      </c>
      <c r="R19" s="99"/>
      <c r="S19" s="262">
        <v>7</v>
      </c>
      <c r="T19" s="293" t="s">
        <v>64</v>
      </c>
      <c r="U19" s="264">
        <v>4</v>
      </c>
      <c r="V19" s="263" t="s">
        <v>64</v>
      </c>
      <c r="W19" s="265"/>
      <c r="X19" s="111">
        <v>2</v>
      </c>
      <c r="Y19" s="139"/>
      <c r="Z19" s="266">
        <v>73</v>
      </c>
      <c r="AA19" s="267">
        <v>26</v>
      </c>
      <c r="AB19" s="138"/>
      <c r="AC19" s="278">
        <v>59</v>
      </c>
      <c r="AD19" s="153">
        <v>20</v>
      </c>
      <c r="AE19" s="274" t="s">
        <v>64</v>
      </c>
      <c r="AF19" s="41"/>
    </row>
    <row r="20" spans="1:34" ht="21.75" customHeight="1" x14ac:dyDescent="0.2">
      <c r="A20" s="40">
        <v>276</v>
      </c>
      <c r="B20" s="55">
        <v>22</v>
      </c>
      <c r="C20" s="21"/>
      <c r="D20" s="84" t="s">
        <v>14</v>
      </c>
      <c r="E20" s="111">
        <v>11</v>
      </c>
      <c r="F20" s="111">
        <v>10</v>
      </c>
      <c r="G20" s="22"/>
      <c r="H20" s="40">
        <v>251</v>
      </c>
      <c r="I20" s="55">
        <v>21</v>
      </c>
      <c r="J20" s="41"/>
      <c r="K20" s="71">
        <f t="shared" si="0"/>
        <v>-25</v>
      </c>
      <c r="L20" s="72">
        <f t="shared" si="1"/>
        <v>-9.0579710144927539</v>
      </c>
      <c r="M20" s="230">
        <f t="shared" si="2"/>
        <v>254</v>
      </c>
      <c r="N20" s="231">
        <f t="shared" si="3"/>
        <v>-3</v>
      </c>
      <c r="O20" s="28"/>
      <c r="P20" s="7">
        <v>1</v>
      </c>
      <c r="Q20" s="7">
        <v>2</v>
      </c>
      <c r="R20" s="99"/>
      <c r="S20" s="262">
        <v>10</v>
      </c>
      <c r="T20" s="293" t="s">
        <v>64</v>
      </c>
      <c r="U20" s="264">
        <v>11</v>
      </c>
      <c r="V20" s="263" t="s">
        <v>64</v>
      </c>
      <c r="W20" s="265"/>
      <c r="X20" s="111">
        <v>2</v>
      </c>
      <c r="Y20" s="139"/>
      <c r="Z20" s="266">
        <v>74</v>
      </c>
      <c r="AA20" s="267">
        <v>24</v>
      </c>
      <c r="AB20" s="138"/>
      <c r="AC20" s="276">
        <v>73</v>
      </c>
      <c r="AD20" s="153">
        <v>14</v>
      </c>
      <c r="AE20" s="274" t="s">
        <v>64</v>
      </c>
      <c r="AF20" s="41"/>
    </row>
    <row r="21" spans="1:34" ht="21.75" customHeight="1" x14ac:dyDescent="0.2">
      <c r="A21" s="40">
        <v>256</v>
      </c>
      <c r="B21" s="55">
        <v>32</v>
      </c>
      <c r="C21" s="21"/>
      <c r="D21" s="84" t="s">
        <v>15</v>
      </c>
      <c r="E21" s="111">
        <v>13</v>
      </c>
      <c r="F21" s="111">
        <v>13</v>
      </c>
      <c r="G21" s="22"/>
      <c r="H21" s="40">
        <v>248</v>
      </c>
      <c r="I21" s="55">
        <v>37</v>
      </c>
      <c r="J21" s="41"/>
      <c r="K21" s="71">
        <f t="shared" si="0"/>
        <v>-8</v>
      </c>
      <c r="L21" s="72">
        <f t="shared" si="1"/>
        <v>-3.125</v>
      </c>
      <c r="M21" s="230">
        <f t="shared" si="2"/>
        <v>254</v>
      </c>
      <c r="N21" s="231">
        <f t="shared" si="3"/>
        <v>-6</v>
      </c>
      <c r="O21" s="28"/>
      <c r="P21" s="7">
        <v>7</v>
      </c>
      <c r="Q21" s="7">
        <v>12</v>
      </c>
      <c r="R21" s="99"/>
      <c r="S21" s="262">
        <v>4</v>
      </c>
      <c r="T21" s="293" t="s">
        <v>64</v>
      </c>
      <c r="U21" s="264">
        <v>5</v>
      </c>
      <c r="V21" s="263" t="s">
        <v>64</v>
      </c>
      <c r="W21" s="265"/>
      <c r="X21" s="111">
        <v>0</v>
      </c>
      <c r="Y21" s="139"/>
      <c r="Z21" s="266">
        <v>73</v>
      </c>
      <c r="AA21" s="267">
        <v>24</v>
      </c>
      <c r="AB21" s="138"/>
      <c r="AC21" s="278">
        <v>60</v>
      </c>
      <c r="AD21" s="263">
        <v>5</v>
      </c>
      <c r="AE21" s="274" t="s">
        <v>64</v>
      </c>
      <c r="AF21" s="41"/>
      <c r="AH21" s="154" t="s">
        <v>0</v>
      </c>
    </row>
    <row r="22" spans="1:34" ht="21.75" customHeight="1" x14ac:dyDescent="0.2">
      <c r="A22" s="40">
        <v>675</v>
      </c>
      <c r="B22" s="55">
        <v>66</v>
      </c>
      <c r="C22" s="21"/>
      <c r="D22" s="84" t="s">
        <v>16</v>
      </c>
      <c r="E22" s="111">
        <v>22</v>
      </c>
      <c r="F22" s="111">
        <v>22</v>
      </c>
      <c r="G22" s="22"/>
      <c r="H22" s="40">
        <v>661</v>
      </c>
      <c r="I22" s="55">
        <v>66</v>
      </c>
      <c r="J22" s="41"/>
      <c r="K22" s="71">
        <f t="shared" si="0"/>
        <v>-14</v>
      </c>
      <c r="L22" s="72">
        <f t="shared" si="1"/>
        <v>-2.074074074074074</v>
      </c>
      <c r="M22" s="230">
        <f t="shared" si="2"/>
        <v>662</v>
      </c>
      <c r="N22" s="231">
        <f t="shared" si="3"/>
        <v>-1</v>
      </c>
      <c r="O22" s="28"/>
      <c r="P22" s="7">
        <v>22</v>
      </c>
      <c r="Q22" s="7">
        <v>3</v>
      </c>
      <c r="R22" s="99"/>
      <c r="S22" s="262">
        <v>20</v>
      </c>
      <c r="T22" s="293" t="s">
        <v>64</v>
      </c>
      <c r="U22" s="264">
        <v>12</v>
      </c>
      <c r="V22" s="263" t="s">
        <v>64</v>
      </c>
      <c r="W22" s="265"/>
      <c r="X22" s="111">
        <v>3</v>
      </c>
      <c r="Y22" s="139"/>
      <c r="Z22" s="266">
        <v>70</v>
      </c>
      <c r="AA22" s="267">
        <v>19</v>
      </c>
      <c r="AB22" s="138"/>
      <c r="AC22" s="278">
        <v>58</v>
      </c>
      <c r="AD22" s="153">
        <v>11</v>
      </c>
      <c r="AE22" s="274" t="s">
        <v>64</v>
      </c>
      <c r="AF22" s="41"/>
    </row>
    <row r="23" spans="1:34" ht="21.75" customHeight="1" x14ac:dyDescent="0.2">
      <c r="A23" s="161">
        <v>109</v>
      </c>
      <c r="B23" s="162">
        <v>18</v>
      </c>
      <c r="C23" s="21"/>
      <c r="D23" s="163" t="s">
        <v>17</v>
      </c>
      <c r="E23" s="164">
        <v>7</v>
      </c>
      <c r="F23" s="164">
        <v>7</v>
      </c>
      <c r="G23" s="22"/>
      <c r="H23" s="161">
        <v>103</v>
      </c>
      <c r="I23" s="162">
        <v>17</v>
      </c>
      <c r="J23" s="41"/>
      <c r="K23" s="214">
        <f t="shared" si="0"/>
        <v>-6</v>
      </c>
      <c r="L23" s="215">
        <f t="shared" si="1"/>
        <v>-5.5045871559633035</v>
      </c>
      <c r="M23" s="232">
        <f t="shared" si="2"/>
        <v>104</v>
      </c>
      <c r="N23" s="233">
        <f t="shared" si="3"/>
        <v>-1</v>
      </c>
      <c r="O23" s="28"/>
      <c r="P23" s="165">
        <v>5</v>
      </c>
      <c r="Q23" s="217">
        <v>1</v>
      </c>
      <c r="R23" s="166"/>
      <c r="S23" s="280">
        <v>3</v>
      </c>
      <c r="T23" s="281" t="s">
        <v>64</v>
      </c>
      <c r="U23" s="282">
        <v>5</v>
      </c>
      <c r="V23" s="281" t="s">
        <v>64</v>
      </c>
      <c r="W23" s="283"/>
      <c r="X23" s="164">
        <v>2</v>
      </c>
      <c r="Y23" s="139"/>
      <c r="Z23" s="284">
        <v>70</v>
      </c>
      <c r="AA23" s="285">
        <v>22</v>
      </c>
      <c r="AB23" s="138"/>
      <c r="AC23" s="356">
        <v>52</v>
      </c>
      <c r="AD23" s="287">
        <v>22</v>
      </c>
      <c r="AE23" s="358" t="s">
        <v>64</v>
      </c>
      <c r="AF23" s="41"/>
    </row>
    <row r="24" spans="1:34" s="11" customFormat="1" ht="5.25" customHeight="1" x14ac:dyDescent="0.2">
      <c r="A24" s="67"/>
      <c r="B24" s="61"/>
      <c r="C24" s="68"/>
      <c r="D24" s="69"/>
      <c r="E24" s="107"/>
      <c r="F24" s="107" t="s">
        <v>0</v>
      </c>
      <c r="G24" s="69"/>
      <c r="H24" s="67"/>
      <c r="I24" s="61"/>
      <c r="J24" s="61"/>
      <c r="K24" s="58"/>
      <c r="L24" s="59"/>
      <c r="M24" s="234"/>
      <c r="N24" s="234"/>
      <c r="O24" s="245"/>
      <c r="P24" s="60"/>
      <c r="Q24" s="60"/>
      <c r="R24" s="100"/>
      <c r="S24" s="61"/>
      <c r="T24" s="60"/>
      <c r="U24" s="62"/>
      <c r="V24" s="60"/>
      <c r="W24" s="100"/>
      <c r="X24" s="60"/>
      <c r="Y24" s="245"/>
      <c r="Z24" s="61"/>
      <c r="AA24" s="59"/>
      <c r="AB24" s="61"/>
      <c r="AC24" s="60"/>
      <c r="AD24" s="60"/>
      <c r="AE24" s="186"/>
      <c r="AF24" s="61"/>
    </row>
    <row r="25" spans="1:34" ht="30" customHeight="1" x14ac:dyDescent="0.2">
      <c r="A25" s="47">
        <v>0</v>
      </c>
      <c r="B25" s="222">
        <v>0</v>
      </c>
      <c r="C25" s="21"/>
      <c r="D25" s="79" t="s">
        <v>63</v>
      </c>
      <c r="E25" s="112">
        <v>3</v>
      </c>
      <c r="F25" s="112">
        <v>3</v>
      </c>
      <c r="G25" s="22"/>
      <c r="H25" s="47">
        <v>0</v>
      </c>
      <c r="I25" s="65"/>
      <c r="J25" s="41"/>
      <c r="K25" s="151">
        <v>0</v>
      </c>
      <c r="L25" s="152">
        <v>0</v>
      </c>
      <c r="M25" s="235">
        <f>SUM(A25+P25-S25-U25-X25)</f>
        <v>0</v>
      </c>
      <c r="N25" s="236">
        <f>SUM(H25-M25)</f>
        <v>0</v>
      </c>
      <c r="O25" s="246"/>
      <c r="P25" s="85">
        <v>0</v>
      </c>
      <c r="Q25" s="49">
        <v>0</v>
      </c>
      <c r="R25" s="101"/>
      <c r="S25" s="86">
        <v>0</v>
      </c>
      <c r="T25" s="116" t="s">
        <v>64</v>
      </c>
      <c r="U25" s="87">
        <v>0</v>
      </c>
      <c r="V25" s="116" t="s">
        <v>64</v>
      </c>
      <c r="W25" s="102"/>
      <c r="X25" s="88">
        <v>0</v>
      </c>
      <c r="Y25" s="246"/>
      <c r="Z25" s="66">
        <v>0</v>
      </c>
      <c r="AA25" s="90">
        <v>0</v>
      </c>
      <c r="AB25" s="41"/>
      <c r="AC25" s="93" t="s">
        <v>64</v>
      </c>
      <c r="AD25" s="116" t="s">
        <v>64</v>
      </c>
      <c r="AE25" s="187" t="s">
        <v>64</v>
      </c>
      <c r="AF25" s="41"/>
    </row>
    <row r="26" spans="1:34" s="11" customFormat="1" ht="6.75" customHeight="1" x14ac:dyDescent="0.2">
      <c r="A26" s="67"/>
      <c r="B26" s="61"/>
      <c r="C26" s="68"/>
      <c r="D26" s="69"/>
      <c r="E26" s="107"/>
      <c r="F26" s="107"/>
      <c r="G26" s="69"/>
      <c r="H26" s="67"/>
      <c r="I26" s="61"/>
      <c r="J26" s="61"/>
      <c r="K26" s="58"/>
      <c r="L26" s="59"/>
      <c r="M26" s="234"/>
      <c r="N26" s="234"/>
      <c r="O26" s="245"/>
      <c r="P26" s="60"/>
      <c r="Q26" s="60"/>
      <c r="R26" s="100"/>
      <c r="S26" s="61"/>
      <c r="T26" s="60"/>
      <c r="U26" s="62"/>
      <c r="V26" s="60"/>
      <c r="W26" s="100"/>
      <c r="X26" s="60" t="s">
        <v>0</v>
      </c>
      <c r="Y26" s="245"/>
      <c r="Z26" s="61"/>
      <c r="AA26" s="59"/>
      <c r="AB26" s="61"/>
      <c r="AC26" s="60"/>
      <c r="AD26" s="60"/>
      <c r="AE26" s="186"/>
      <c r="AF26" s="61"/>
    </row>
    <row r="27" spans="1:34" s="149" customFormat="1" ht="27.75" customHeight="1" x14ac:dyDescent="0.2">
      <c r="A27" s="135">
        <v>32</v>
      </c>
      <c r="B27" s="136">
        <v>11</v>
      </c>
      <c r="C27" s="137"/>
      <c r="D27" s="79" t="s">
        <v>53</v>
      </c>
      <c r="E27" s="112">
        <v>2</v>
      </c>
      <c r="F27" s="112">
        <v>2</v>
      </c>
      <c r="G27" s="22"/>
      <c r="H27" s="135">
        <v>32</v>
      </c>
      <c r="I27" s="136">
        <v>11</v>
      </c>
      <c r="J27" s="138"/>
      <c r="K27" s="80">
        <f>H27-A27</f>
        <v>0</v>
      </c>
      <c r="L27" s="81">
        <f>SUM(K27/A27*100)</f>
        <v>0</v>
      </c>
      <c r="M27" s="235">
        <f>SUM(A27+P27-S27-U27-X27)</f>
        <v>31</v>
      </c>
      <c r="N27" s="236">
        <f>SUM(H27-M27)</f>
        <v>1</v>
      </c>
      <c r="O27" s="247"/>
      <c r="P27" s="140">
        <v>2</v>
      </c>
      <c r="Q27" s="141">
        <v>0</v>
      </c>
      <c r="R27" s="142"/>
      <c r="S27" s="143">
        <v>2</v>
      </c>
      <c r="T27" s="148" t="s">
        <v>64</v>
      </c>
      <c r="U27" s="144">
        <v>1</v>
      </c>
      <c r="V27" s="148" t="s">
        <v>64</v>
      </c>
      <c r="W27" s="145"/>
      <c r="X27" s="112">
        <v>0</v>
      </c>
      <c r="Y27" s="247"/>
      <c r="Z27" s="146">
        <v>78</v>
      </c>
      <c r="AA27" s="136">
        <v>30</v>
      </c>
      <c r="AB27" s="138"/>
      <c r="AC27" s="147">
        <v>74</v>
      </c>
      <c r="AD27" s="148">
        <v>33</v>
      </c>
      <c r="AE27" s="191" t="s">
        <v>64</v>
      </c>
      <c r="AF27" s="138"/>
    </row>
    <row r="28" spans="1:34" s="11" customFormat="1" ht="6.75" customHeight="1" x14ac:dyDescent="0.2">
      <c r="A28" s="67"/>
      <c r="B28" s="61"/>
      <c r="C28" s="68"/>
      <c r="D28" s="69"/>
      <c r="E28" s="107"/>
      <c r="F28" s="107"/>
      <c r="G28" s="69"/>
      <c r="H28" s="67"/>
      <c r="I28" s="61"/>
      <c r="J28" s="61"/>
      <c r="K28" s="58"/>
      <c r="L28" s="59"/>
      <c r="M28" s="234"/>
      <c r="N28" s="234"/>
      <c r="O28" s="248"/>
      <c r="P28" s="60"/>
      <c r="Q28" s="60"/>
      <c r="R28" s="100"/>
      <c r="S28" s="61"/>
      <c r="T28" s="60"/>
      <c r="U28" s="62"/>
      <c r="V28" s="60"/>
      <c r="W28" s="100"/>
      <c r="X28" s="60"/>
      <c r="Y28" s="248"/>
      <c r="Z28" s="61"/>
      <c r="AA28" s="59"/>
      <c r="AB28" s="249"/>
      <c r="AC28" s="60"/>
      <c r="AD28" s="60" t="s">
        <v>0</v>
      </c>
      <c r="AE28" s="186"/>
      <c r="AF28" s="61"/>
    </row>
    <row r="29" spans="1:34" s="331" customFormat="1" ht="30.75" customHeight="1" thickBot="1" x14ac:dyDescent="0.3">
      <c r="A29" s="316">
        <f>SUM(A5:A27)</f>
        <v>5660</v>
      </c>
      <c r="B29" s="316">
        <f>SUM(B27:B28,B25,B5:B23)</f>
        <v>544</v>
      </c>
      <c r="C29" s="317"/>
      <c r="D29" s="193" t="s">
        <v>48</v>
      </c>
      <c r="E29" s="316">
        <f>SUM(E27:E28,E25,E5:E23)</f>
        <v>250</v>
      </c>
      <c r="F29" s="316">
        <f>SUM(F27,F25,F5:F23)</f>
        <v>246</v>
      </c>
      <c r="G29" s="318"/>
      <c r="H29" s="316">
        <f>SUM(H5:H27)</f>
        <v>5447</v>
      </c>
      <c r="I29" s="316">
        <f>SUM(I27:I28,I25,I5:I23)</f>
        <v>540</v>
      </c>
      <c r="J29" s="319"/>
      <c r="K29" s="320">
        <f>SUM(K27:K28,K25,K5:K23)</f>
        <v>-213</v>
      </c>
      <c r="L29" s="321">
        <f>SUM(K29/A29*100)</f>
        <v>-3.7632508833922258</v>
      </c>
      <c r="M29" s="322">
        <f>SUM(M27:M28,M25,M5:M23)</f>
        <v>5445</v>
      </c>
      <c r="N29" s="323">
        <f>SUM(N27:N28,N25,N5:N23)</f>
        <v>2</v>
      </c>
      <c r="O29" s="324"/>
      <c r="P29" s="325">
        <f>SUM(P27:P28,P25,P5:P23)</f>
        <v>122</v>
      </c>
      <c r="Q29" s="325">
        <f>SUM(Q27:Q28,Q25,Q5:Q23)</f>
        <v>46</v>
      </c>
      <c r="R29" s="326"/>
      <c r="S29" s="325">
        <f>SUM(S27:S28,S25,S5:S23)</f>
        <v>167</v>
      </c>
      <c r="T29" s="325">
        <f>SUM(T27:T28,T25,T5:T23)</f>
        <v>0</v>
      </c>
      <c r="U29" s="325">
        <f>SUM(U27:U28,U25,U5:U23)</f>
        <v>137</v>
      </c>
      <c r="V29" s="325">
        <f>SUM(V27:V28,V25,V5:V23)</f>
        <v>0</v>
      </c>
      <c r="W29" s="326"/>
      <c r="X29" s="325">
        <f>SUM(X27:X28,X25,X5:X23)</f>
        <v>33</v>
      </c>
      <c r="Y29" s="324"/>
      <c r="Z29" s="327">
        <v>73</v>
      </c>
      <c r="AA29" s="327">
        <v>23</v>
      </c>
      <c r="AB29" s="328"/>
      <c r="AC29" s="327">
        <v>58</v>
      </c>
      <c r="AD29" s="327">
        <v>18</v>
      </c>
      <c r="AE29" s="329"/>
      <c r="AF29" s="330"/>
      <c r="AH29" s="331" t="s">
        <v>0</v>
      </c>
    </row>
    <row r="30" spans="1:34" s="11" customFormat="1" ht="19.5" customHeight="1" thickBot="1" x14ac:dyDescent="0.25">
      <c r="A30" s="67"/>
      <c r="B30" s="61"/>
      <c r="C30" s="68"/>
      <c r="D30" s="69"/>
      <c r="E30" s="107"/>
      <c r="F30" s="107"/>
      <c r="G30" s="69"/>
      <c r="H30" s="67"/>
      <c r="I30" s="61"/>
      <c r="J30" s="61"/>
      <c r="K30" s="58"/>
      <c r="L30" s="59"/>
      <c r="M30" s="234"/>
      <c r="N30" s="234"/>
      <c r="O30" s="70"/>
      <c r="P30" s="60"/>
      <c r="Q30" s="60"/>
      <c r="R30" s="100"/>
      <c r="S30" s="61"/>
      <c r="T30" s="60"/>
      <c r="U30" s="62"/>
      <c r="V30" s="60"/>
      <c r="W30" s="100"/>
      <c r="X30" s="60"/>
      <c r="Y30" s="70"/>
      <c r="Z30" s="61"/>
      <c r="AA30" s="59"/>
      <c r="AB30" s="61"/>
      <c r="AC30" s="60"/>
      <c r="AD30" s="60"/>
      <c r="AE30" s="60"/>
      <c r="AF30" s="61"/>
    </row>
    <row r="31" spans="1:34" ht="21.75" customHeight="1" x14ac:dyDescent="0.2">
      <c r="A31" s="197">
        <v>356</v>
      </c>
      <c r="B31" s="194">
        <v>26</v>
      </c>
      <c r="C31" s="167"/>
      <c r="D31" s="195" t="s">
        <v>36</v>
      </c>
      <c r="E31" s="196">
        <v>14</v>
      </c>
      <c r="F31" s="196">
        <v>14</v>
      </c>
      <c r="G31" s="170"/>
      <c r="H31" s="197">
        <v>325</v>
      </c>
      <c r="I31" s="194">
        <v>25</v>
      </c>
      <c r="J31" s="173"/>
      <c r="K31" s="198">
        <f>H31-A31</f>
        <v>-31</v>
      </c>
      <c r="L31" s="199">
        <f>SUM(K31/A31*100)</f>
        <v>-8.7078651685393265</v>
      </c>
      <c r="M31" s="237">
        <f>SUM(A31+P31-S31-U31-X31)</f>
        <v>330</v>
      </c>
      <c r="N31" s="229">
        <f>SUM(H31-M31)</f>
        <v>-5</v>
      </c>
      <c r="O31" s="174"/>
      <c r="P31" s="200">
        <v>10</v>
      </c>
      <c r="Q31" s="200">
        <v>8</v>
      </c>
      <c r="R31" s="201"/>
      <c r="S31" s="202">
        <v>17</v>
      </c>
      <c r="T31" s="216" t="s">
        <v>64</v>
      </c>
      <c r="U31" s="203">
        <v>15</v>
      </c>
      <c r="V31" s="216" t="s">
        <v>64</v>
      </c>
      <c r="W31" s="204"/>
      <c r="X31" s="205">
        <v>4</v>
      </c>
      <c r="Y31" s="174"/>
      <c r="Z31" s="206">
        <v>72</v>
      </c>
      <c r="AA31" s="194">
        <v>16</v>
      </c>
      <c r="AB31" s="173"/>
      <c r="AC31" s="207">
        <v>52</v>
      </c>
      <c r="AD31" s="200">
        <v>12</v>
      </c>
      <c r="AE31" s="359" t="s">
        <v>64</v>
      </c>
      <c r="AF31" s="41"/>
    </row>
    <row r="32" spans="1:34" ht="21.75" customHeight="1" x14ac:dyDescent="0.2">
      <c r="A32" s="40">
        <v>335</v>
      </c>
      <c r="B32" s="55">
        <v>12</v>
      </c>
      <c r="C32" s="21"/>
      <c r="D32" s="84" t="s">
        <v>37</v>
      </c>
      <c r="E32" s="111">
        <v>14</v>
      </c>
      <c r="F32" s="111">
        <v>13</v>
      </c>
      <c r="G32" s="22"/>
      <c r="H32" s="40">
        <v>324</v>
      </c>
      <c r="I32" s="55">
        <v>11</v>
      </c>
      <c r="J32" s="41"/>
      <c r="K32" s="71">
        <f>H32-A32</f>
        <v>-11</v>
      </c>
      <c r="L32" s="72">
        <f>SUM(K32/A32*100)</f>
        <v>-3.2835820895522385</v>
      </c>
      <c r="M32" s="238">
        <f>SUM(A32+P32-S32-U32-X32)</f>
        <v>324</v>
      </c>
      <c r="N32" s="231">
        <f>SUM(H32-M32)</f>
        <v>0</v>
      </c>
      <c r="O32" s="28"/>
      <c r="P32" s="7">
        <v>11</v>
      </c>
      <c r="Q32" s="7">
        <v>0</v>
      </c>
      <c r="R32" s="99"/>
      <c r="S32" s="38">
        <v>18</v>
      </c>
      <c r="T32" s="115" t="s">
        <v>64</v>
      </c>
      <c r="U32" s="39">
        <v>4</v>
      </c>
      <c r="V32" s="115" t="s">
        <v>64</v>
      </c>
      <c r="W32" s="104"/>
      <c r="X32" s="37">
        <v>0</v>
      </c>
      <c r="Y32" s="28"/>
      <c r="Z32" s="209">
        <v>74</v>
      </c>
      <c r="AA32" s="55">
        <v>17</v>
      </c>
      <c r="AB32" s="41"/>
      <c r="AC32" s="92">
        <v>68</v>
      </c>
      <c r="AD32" s="7">
        <v>15</v>
      </c>
      <c r="AE32" s="210" t="s">
        <v>64</v>
      </c>
      <c r="AF32" s="41"/>
    </row>
    <row r="33" spans="1:32" ht="21.75" customHeight="1" x14ac:dyDescent="0.2">
      <c r="A33" s="40">
        <v>75</v>
      </c>
      <c r="B33" s="55">
        <v>8</v>
      </c>
      <c r="C33" s="21"/>
      <c r="D33" s="84" t="s">
        <v>38</v>
      </c>
      <c r="E33" s="111">
        <v>4</v>
      </c>
      <c r="F33" s="111">
        <v>5</v>
      </c>
      <c r="G33" s="22"/>
      <c r="H33" s="40">
        <v>74</v>
      </c>
      <c r="I33" s="55">
        <v>4</v>
      </c>
      <c r="J33" s="41"/>
      <c r="K33" s="71">
        <f>H33-A33</f>
        <v>-1</v>
      </c>
      <c r="L33" s="72">
        <f>SUM(K33/A33*100)</f>
        <v>-1.3333333333333335</v>
      </c>
      <c r="M33" s="238">
        <f>SUM(A33+P33-S33-U33-X33)</f>
        <v>74</v>
      </c>
      <c r="N33" s="231">
        <f>SUM(H33-M33)</f>
        <v>0</v>
      </c>
      <c r="O33" s="28"/>
      <c r="P33" s="7">
        <v>1</v>
      </c>
      <c r="Q33" s="115">
        <v>0</v>
      </c>
      <c r="R33" s="99"/>
      <c r="S33" s="38">
        <v>1</v>
      </c>
      <c r="T33" s="115" t="s">
        <v>64</v>
      </c>
      <c r="U33" s="39">
        <v>1</v>
      </c>
      <c r="V33" s="115" t="s">
        <v>64</v>
      </c>
      <c r="W33" s="104"/>
      <c r="X33" s="37">
        <v>0</v>
      </c>
      <c r="Y33" s="28"/>
      <c r="Z33" s="209">
        <v>74</v>
      </c>
      <c r="AA33" s="55">
        <v>19</v>
      </c>
      <c r="AB33" s="41"/>
      <c r="AC33" s="114">
        <v>72</v>
      </c>
      <c r="AD33" s="7">
        <v>2</v>
      </c>
      <c r="AE33" s="210" t="s">
        <v>64</v>
      </c>
      <c r="AF33" s="41"/>
    </row>
    <row r="34" spans="1:32" ht="21.75" customHeight="1" x14ac:dyDescent="0.2">
      <c r="A34" s="40">
        <v>10</v>
      </c>
      <c r="B34" s="55">
        <v>0</v>
      </c>
      <c r="C34" s="21"/>
      <c r="D34" s="84" t="s">
        <v>52</v>
      </c>
      <c r="E34" s="111">
        <v>1</v>
      </c>
      <c r="F34" s="111">
        <v>1</v>
      </c>
      <c r="G34" s="22"/>
      <c r="H34" s="40">
        <v>17</v>
      </c>
      <c r="I34" s="55">
        <v>0</v>
      </c>
      <c r="J34" s="41"/>
      <c r="K34" s="159">
        <f>H34-A34</f>
        <v>7</v>
      </c>
      <c r="L34" s="160">
        <f>SUM(K34/A34*100)</f>
        <v>70</v>
      </c>
      <c r="M34" s="238">
        <f>SUM(A34+P34-S34-U34-X34)</f>
        <v>10</v>
      </c>
      <c r="N34" s="231">
        <v>0</v>
      </c>
      <c r="O34" s="28"/>
      <c r="P34" s="7">
        <v>0</v>
      </c>
      <c r="Q34" s="115">
        <v>0</v>
      </c>
      <c r="R34" s="99"/>
      <c r="S34" s="38">
        <v>0</v>
      </c>
      <c r="T34" s="115" t="s">
        <v>64</v>
      </c>
      <c r="U34" s="39">
        <v>0</v>
      </c>
      <c r="V34" s="115" t="s">
        <v>64</v>
      </c>
      <c r="W34" s="104"/>
      <c r="X34" s="37">
        <v>0</v>
      </c>
      <c r="Y34" s="28"/>
      <c r="Z34" s="64">
        <v>76</v>
      </c>
      <c r="AA34" s="55">
        <v>10</v>
      </c>
      <c r="AB34" s="41"/>
      <c r="AC34" s="114" t="s">
        <v>64</v>
      </c>
      <c r="AD34" s="115">
        <v>0</v>
      </c>
      <c r="AE34" s="210" t="s">
        <v>64</v>
      </c>
      <c r="AF34" s="41"/>
    </row>
    <row r="35" spans="1:32" s="331" customFormat="1" ht="21.75" customHeight="1" thickBot="1" x14ac:dyDescent="0.3">
      <c r="A35" s="332">
        <f>SUM(A31:A34)</f>
        <v>776</v>
      </c>
      <c r="B35" s="333">
        <f>SUM(B31:B34)</f>
        <v>46</v>
      </c>
      <c r="C35" s="317"/>
      <c r="D35" s="211" t="s">
        <v>49</v>
      </c>
      <c r="E35" s="334">
        <f>SUM(E31:E34)</f>
        <v>33</v>
      </c>
      <c r="F35" s="334">
        <f>SUM(F31:F34)</f>
        <v>33</v>
      </c>
      <c r="G35" s="318"/>
      <c r="H35" s="332">
        <f>SUM(H31:H34)</f>
        <v>740</v>
      </c>
      <c r="I35" s="333">
        <f>SUM(I31:I34)</f>
        <v>40</v>
      </c>
      <c r="J35" s="319"/>
      <c r="K35" s="335">
        <f>SUM(K31:K34)</f>
        <v>-36</v>
      </c>
      <c r="L35" s="321">
        <f>SUM(K35/A35*100)</f>
        <v>-4.6391752577319592</v>
      </c>
      <c r="M35" s="336">
        <f>SUM(M31:M34)</f>
        <v>738</v>
      </c>
      <c r="N35" s="337">
        <f>SUM(H35-M35)</f>
        <v>2</v>
      </c>
      <c r="O35" s="338"/>
      <c r="P35" s="339">
        <f>SUM(P31:P34)</f>
        <v>22</v>
      </c>
      <c r="Q35" s="339">
        <f>SUM(Q31:Q34)</f>
        <v>8</v>
      </c>
      <c r="R35" s="326"/>
      <c r="S35" s="339">
        <f>SUM(S31:S34)</f>
        <v>36</v>
      </c>
      <c r="T35" s="339">
        <f>SUM(T31:T34)</f>
        <v>0</v>
      </c>
      <c r="U35" s="339">
        <f>SUM(U31:U34)</f>
        <v>20</v>
      </c>
      <c r="V35" s="339">
        <f>SUM(V31:V34)</f>
        <v>0</v>
      </c>
      <c r="W35" s="326"/>
      <c r="X35" s="333">
        <f>SUM(X31:X34)</f>
        <v>4</v>
      </c>
      <c r="Y35" s="338"/>
      <c r="Z35" s="340">
        <v>73</v>
      </c>
      <c r="AA35" s="341">
        <v>17</v>
      </c>
      <c r="AB35" s="319"/>
      <c r="AC35" s="340">
        <v>64</v>
      </c>
      <c r="AD35" s="342">
        <v>13</v>
      </c>
      <c r="AE35" s="343"/>
      <c r="AF35" s="330"/>
    </row>
    <row r="36" spans="1:32" s="11" customFormat="1" ht="20.25" customHeight="1" thickBot="1" x14ac:dyDescent="0.25">
      <c r="A36" s="67"/>
      <c r="B36" s="61"/>
      <c r="C36" s="68"/>
      <c r="D36" s="69"/>
      <c r="E36" s="107"/>
      <c r="F36" s="107"/>
      <c r="G36" s="69"/>
      <c r="H36" s="67"/>
      <c r="I36" s="61"/>
      <c r="J36" s="61"/>
      <c r="K36" s="58"/>
      <c r="L36" s="59"/>
      <c r="M36" s="234"/>
      <c r="N36" s="234"/>
      <c r="O36" s="70"/>
      <c r="P36" s="60"/>
      <c r="Q36" s="60"/>
      <c r="R36" s="100"/>
      <c r="S36" s="61"/>
      <c r="T36" s="60"/>
      <c r="U36" s="62"/>
      <c r="V36" s="60"/>
      <c r="W36" s="100"/>
      <c r="X36" s="60"/>
      <c r="Y36" s="70"/>
      <c r="Z36" s="61"/>
      <c r="AA36" s="59"/>
      <c r="AB36" s="61"/>
      <c r="AC36" s="60"/>
      <c r="AD36" s="60"/>
      <c r="AE36" s="60"/>
      <c r="AF36" s="61"/>
    </row>
    <row r="37" spans="1:32" ht="32.25" customHeight="1" x14ac:dyDescent="0.2">
      <c r="A37" s="171">
        <v>63</v>
      </c>
      <c r="B37" s="172">
        <v>1</v>
      </c>
      <c r="C37" s="167"/>
      <c r="D37" s="168" t="s">
        <v>60</v>
      </c>
      <c r="E37" s="224">
        <v>3</v>
      </c>
      <c r="F37" s="169">
        <v>2</v>
      </c>
      <c r="G37" s="170"/>
      <c r="H37" s="171">
        <v>64</v>
      </c>
      <c r="I37" s="172">
        <v>1</v>
      </c>
      <c r="J37" s="173"/>
      <c r="K37" s="212">
        <f>H37-A37</f>
        <v>1</v>
      </c>
      <c r="L37" s="213">
        <f>SUM(K37/A37*100)</f>
        <v>1.5873015873015872</v>
      </c>
      <c r="M37" s="239">
        <f>SUM(A37+P37-S37-U37-X37)</f>
        <v>72</v>
      </c>
      <c r="N37" s="240">
        <f>SUM(H37-M37)</f>
        <v>-8</v>
      </c>
      <c r="O37" s="174"/>
      <c r="P37" s="175">
        <v>9</v>
      </c>
      <c r="Q37" s="176">
        <v>0</v>
      </c>
      <c r="R37" s="177"/>
      <c r="S37" s="178">
        <v>0</v>
      </c>
      <c r="T37" s="184" t="s">
        <v>64</v>
      </c>
      <c r="U37" s="179">
        <v>0</v>
      </c>
      <c r="V37" s="184" t="s">
        <v>64</v>
      </c>
      <c r="W37" s="180"/>
      <c r="X37" s="181">
        <v>0</v>
      </c>
      <c r="Y37" s="174"/>
      <c r="Z37" s="182">
        <v>53</v>
      </c>
      <c r="AA37" s="172">
        <v>6</v>
      </c>
      <c r="AB37" s="173"/>
      <c r="AC37" s="183">
        <v>48</v>
      </c>
      <c r="AD37" s="184">
        <v>0</v>
      </c>
      <c r="AE37" s="185" t="s">
        <v>64</v>
      </c>
      <c r="AF37" s="41"/>
    </row>
    <row r="38" spans="1:32" s="11" customFormat="1" ht="4.5" customHeight="1" x14ac:dyDescent="0.2">
      <c r="A38" s="67"/>
      <c r="B38" s="61"/>
      <c r="C38" s="68"/>
      <c r="D38" s="69"/>
      <c r="E38" s="107" t="s">
        <v>0</v>
      </c>
      <c r="F38" s="107" t="s">
        <v>0</v>
      </c>
      <c r="G38" s="69"/>
      <c r="H38" s="67"/>
      <c r="I38" s="61"/>
      <c r="J38" s="61"/>
      <c r="K38" s="58"/>
      <c r="L38" s="59"/>
      <c r="M38" s="234"/>
      <c r="N38" s="234"/>
      <c r="O38" s="70"/>
      <c r="P38" s="60"/>
      <c r="Q38" s="60"/>
      <c r="R38" s="100"/>
      <c r="S38" s="61"/>
      <c r="T38" s="60"/>
      <c r="U38" s="62"/>
      <c r="V38" s="60"/>
      <c r="W38" s="100"/>
      <c r="X38" s="60"/>
      <c r="Y38" s="70"/>
      <c r="Z38" s="61"/>
      <c r="AA38" s="59"/>
      <c r="AB38" s="61"/>
      <c r="AC38" s="60"/>
      <c r="AD38" s="60"/>
      <c r="AE38" s="186"/>
      <c r="AF38" s="61"/>
    </row>
    <row r="39" spans="1:32" ht="32.25" customHeight="1" x14ac:dyDescent="0.2">
      <c r="A39" s="47">
        <v>27</v>
      </c>
      <c r="B39" s="65">
        <v>0</v>
      </c>
      <c r="C39" s="21"/>
      <c r="D39" s="79" t="s">
        <v>61</v>
      </c>
      <c r="E39" s="223">
        <v>1</v>
      </c>
      <c r="F39" s="112">
        <v>1</v>
      </c>
      <c r="G39" s="22"/>
      <c r="H39" s="47">
        <v>27</v>
      </c>
      <c r="I39" s="65">
        <v>0</v>
      </c>
      <c r="J39" s="41"/>
      <c r="K39" s="151">
        <f>H39-A39</f>
        <v>0</v>
      </c>
      <c r="L39" s="152">
        <f>SUM(K39/A39*100)</f>
        <v>0</v>
      </c>
      <c r="M39" s="235">
        <f>SUM(A39+P39-S39-U39-X39)</f>
        <v>27</v>
      </c>
      <c r="N39" s="236">
        <f>SUM(H39-M39)</f>
        <v>0</v>
      </c>
      <c r="O39" s="28"/>
      <c r="P39" s="48">
        <v>0</v>
      </c>
      <c r="Q39" s="49">
        <v>0</v>
      </c>
      <c r="R39" s="101"/>
      <c r="S39" s="50">
        <v>0</v>
      </c>
      <c r="T39" s="116" t="s">
        <v>64</v>
      </c>
      <c r="U39" s="51">
        <v>0</v>
      </c>
      <c r="V39" s="116" t="s">
        <v>64</v>
      </c>
      <c r="W39" s="102"/>
      <c r="X39" s="52">
        <v>0</v>
      </c>
      <c r="Y39" s="28"/>
      <c r="Z39" s="82">
        <v>51</v>
      </c>
      <c r="AA39" s="65">
        <v>7</v>
      </c>
      <c r="AB39" s="41"/>
      <c r="AC39" s="93" t="s">
        <v>64</v>
      </c>
      <c r="AD39" s="116" t="s">
        <v>64</v>
      </c>
      <c r="AE39" s="187" t="s">
        <v>64</v>
      </c>
      <c r="AF39" s="41"/>
    </row>
    <row r="40" spans="1:32" s="11" customFormat="1" ht="4.5" customHeight="1" x14ac:dyDescent="0.2">
      <c r="A40" s="67"/>
      <c r="B40" s="61"/>
      <c r="C40" s="68"/>
      <c r="D40" s="69"/>
      <c r="E40" s="107"/>
      <c r="F40" s="107"/>
      <c r="G40" s="69"/>
      <c r="H40" s="67"/>
      <c r="I40" s="61"/>
      <c r="J40" s="61"/>
      <c r="K40" s="58"/>
      <c r="L40" s="59"/>
      <c r="M40" s="234"/>
      <c r="N40" s="234"/>
      <c r="O40" s="70"/>
      <c r="P40" s="60"/>
      <c r="Q40" s="60"/>
      <c r="R40" s="100"/>
      <c r="S40" s="61"/>
      <c r="T40" s="60"/>
      <c r="U40" s="62"/>
      <c r="V40" s="60"/>
      <c r="W40" s="100"/>
      <c r="X40" s="60"/>
      <c r="Y40" s="70"/>
      <c r="Z40" s="61"/>
      <c r="AA40" s="59"/>
      <c r="AB40" s="61"/>
      <c r="AC40" s="60"/>
      <c r="AD40" s="60"/>
      <c r="AE40" s="186"/>
      <c r="AF40" s="61"/>
    </row>
    <row r="41" spans="1:32" ht="21.75" customHeight="1" x14ac:dyDescent="0.2">
      <c r="A41" s="53">
        <v>336</v>
      </c>
      <c r="B41" s="54">
        <v>17</v>
      </c>
      <c r="C41" s="21"/>
      <c r="D41" s="83" t="s">
        <v>39</v>
      </c>
      <c r="E41" s="110">
        <v>11</v>
      </c>
      <c r="F41" s="110">
        <v>11</v>
      </c>
      <c r="G41" s="22"/>
      <c r="H41" s="53">
        <v>348</v>
      </c>
      <c r="I41" s="54">
        <v>19</v>
      </c>
      <c r="J41" s="41"/>
      <c r="K41" s="289">
        <f>H41-A41</f>
        <v>12</v>
      </c>
      <c r="L41" s="290">
        <f>SUM(K41/A41*100)</f>
        <v>3.5714285714285712</v>
      </c>
      <c r="M41" s="241">
        <f>SUM(A41+P41-S41-U41-X41)</f>
        <v>347</v>
      </c>
      <c r="N41" s="242">
        <f>SUM(H41-M41)</f>
        <v>1</v>
      </c>
      <c r="O41" s="28"/>
      <c r="P41" s="73">
        <v>18</v>
      </c>
      <c r="Q41" s="74">
        <v>2</v>
      </c>
      <c r="R41" s="98"/>
      <c r="S41" s="77">
        <v>5</v>
      </c>
      <c r="T41" s="117" t="s">
        <v>64</v>
      </c>
      <c r="U41" s="78">
        <v>1</v>
      </c>
      <c r="V41" s="117" t="s">
        <v>64</v>
      </c>
      <c r="W41" s="103"/>
      <c r="X41" s="75">
        <v>1</v>
      </c>
      <c r="Y41" s="28"/>
      <c r="Z41" s="63">
        <v>56</v>
      </c>
      <c r="AA41" s="54">
        <v>7</v>
      </c>
      <c r="AB41" s="41"/>
      <c r="AC41" s="91">
        <v>53</v>
      </c>
      <c r="AD41" s="117">
        <v>4</v>
      </c>
      <c r="AE41" s="188" t="s">
        <v>64</v>
      </c>
      <c r="AF41" s="41"/>
    </row>
    <row r="42" spans="1:32" ht="21.75" customHeight="1" x14ac:dyDescent="0.2">
      <c r="A42" s="40">
        <v>87</v>
      </c>
      <c r="B42" s="55">
        <v>4</v>
      </c>
      <c r="C42" s="21"/>
      <c r="D42" s="84" t="s">
        <v>40</v>
      </c>
      <c r="E42" s="111">
        <v>4</v>
      </c>
      <c r="F42" s="111">
        <v>4</v>
      </c>
      <c r="G42" s="22"/>
      <c r="H42" s="40">
        <v>85</v>
      </c>
      <c r="I42" s="55">
        <v>7</v>
      </c>
      <c r="J42" s="41"/>
      <c r="K42" s="71">
        <f>H42-A42</f>
        <v>-2</v>
      </c>
      <c r="L42" s="72">
        <f>SUM(K42/A42*100)</f>
        <v>-2.2988505747126435</v>
      </c>
      <c r="M42" s="238">
        <f>SUM(A42+P42-S42-U42-X42)</f>
        <v>84</v>
      </c>
      <c r="N42" s="231">
        <f>SUM(H42-M42)</f>
        <v>1</v>
      </c>
      <c r="O42" s="28"/>
      <c r="P42" s="36">
        <v>8</v>
      </c>
      <c r="Q42" s="7">
        <v>3</v>
      </c>
      <c r="R42" s="99"/>
      <c r="S42" s="38">
        <v>4</v>
      </c>
      <c r="T42" s="115" t="s">
        <v>64</v>
      </c>
      <c r="U42" s="39">
        <v>1</v>
      </c>
      <c r="V42" s="115" t="s">
        <v>64</v>
      </c>
      <c r="W42" s="104"/>
      <c r="X42" s="37">
        <v>6</v>
      </c>
      <c r="Y42" s="28"/>
      <c r="Z42" s="64">
        <v>57</v>
      </c>
      <c r="AA42" s="55">
        <v>6</v>
      </c>
      <c r="AB42" s="41"/>
      <c r="AC42" s="114">
        <v>53</v>
      </c>
      <c r="AD42" s="115">
        <v>6</v>
      </c>
      <c r="AE42" s="210" t="s">
        <v>64</v>
      </c>
      <c r="AF42" s="41"/>
    </row>
    <row r="43" spans="1:32" s="134" customFormat="1" ht="21.75" customHeight="1" x14ac:dyDescent="0.2">
      <c r="A43" s="56">
        <f>SUM(A41:A42)</f>
        <v>423</v>
      </c>
      <c r="B43" s="57">
        <f>SUM(B41:B42)</f>
        <v>21</v>
      </c>
      <c r="C43" s="120"/>
      <c r="D43" s="121" t="s">
        <v>41</v>
      </c>
      <c r="E43" s="76">
        <f>SUM(E41:E42)</f>
        <v>15</v>
      </c>
      <c r="F43" s="76">
        <f>SUM(F41:F42)</f>
        <v>15</v>
      </c>
      <c r="G43" s="123"/>
      <c r="H43" s="118">
        <f>SUM(H41:H42)</f>
        <v>433</v>
      </c>
      <c r="I43" s="119">
        <f>SUM(I41:I42)</f>
        <v>26</v>
      </c>
      <c r="J43" s="124"/>
      <c r="K43" s="291">
        <f>SUM(K41:K42)</f>
        <v>10</v>
      </c>
      <c r="L43" s="292">
        <f>SUM(L41:L42)</f>
        <v>1.2725779967159276</v>
      </c>
      <c r="M43" s="243">
        <f>SUM(A43+P43-S43-U43-X43)</f>
        <v>431</v>
      </c>
      <c r="N43" s="233">
        <f>SUM(H43-M43)</f>
        <v>2</v>
      </c>
      <c r="O43" s="125"/>
      <c r="P43" s="126">
        <f>SUM(P41:P42)</f>
        <v>26</v>
      </c>
      <c r="Q43" s="127">
        <f>SUM(Q41:Q42)</f>
        <v>5</v>
      </c>
      <c r="R43" s="128"/>
      <c r="S43" s="129">
        <f>SUM(S41:S42)</f>
        <v>9</v>
      </c>
      <c r="T43" s="127">
        <f>SUM(T41:T42)</f>
        <v>0</v>
      </c>
      <c r="U43" s="130">
        <f>SUM(U41:U42)</f>
        <v>2</v>
      </c>
      <c r="V43" s="127">
        <f>SUM(V41:V42)</f>
        <v>0</v>
      </c>
      <c r="W43" s="131"/>
      <c r="X43" s="122">
        <f>SUM(X41:X42)</f>
        <v>7</v>
      </c>
      <c r="Y43" s="125"/>
      <c r="Z43" s="132"/>
      <c r="AA43" s="119"/>
      <c r="AB43" s="124"/>
      <c r="AC43" s="126"/>
      <c r="AD43" s="133"/>
      <c r="AE43" s="190"/>
      <c r="AF43" s="124"/>
    </row>
    <row r="44" spans="1:32" s="11" customFormat="1" ht="4.5" customHeight="1" x14ac:dyDescent="0.2">
      <c r="A44" s="67"/>
      <c r="B44" s="61"/>
      <c r="C44" s="68"/>
      <c r="D44" s="69"/>
      <c r="E44" s="107" t="s">
        <v>0</v>
      </c>
      <c r="F44" s="107" t="s">
        <v>0</v>
      </c>
      <c r="G44" s="69"/>
      <c r="H44" s="67"/>
      <c r="I44" s="61"/>
      <c r="J44" s="61"/>
      <c r="K44" s="58"/>
      <c r="L44" s="59"/>
      <c r="M44" s="234"/>
      <c r="N44" s="234"/>
      <c r="O44" s="70"/>
      <c r="P44" s="60"/>
      <c r="Q44" s="60"/>
      <c r="R44" s="100"/>
      <c r="S44" s="61"/>
      <c r="T44" s="60"/>
      <c r="U44" s="62"/>
      <c r="V44" s="60"/>
      <c r="W44" s="100"/>
      <c r="X44" s="60"/>
      <c r="Y44" s="70"/>
      <c r="Z44" s="61"/>
      <c r="AA44" s="59"/>
      <c r="AB44" s="61"/>
      <c r="AC44" s="60"/>
      <c r="AD44" s="60"/>
      <c r="AE44" s="186"/>
      <c r="AF44" s="61"/>
    </row>
    <row r="45" spans="1:32" s="149" customFormat="1" ht="27.75" customHeight="1" x14ac:dyDescent="0.2">
      <c r="A45" s="135">
        <v>161</v>
      </c>
      <c r="B45" s="136">
        <v>35</v>
      </c>
      <c r="C45" s="137"/>
      <c r="D45" s="150" t="s">
        <v>56</v>
      </c>
      <c r="E45" s="223">
        <v>6</v>
      </c>
      <c r="F45" s="112">
        <v>6</v>
      </c>
      <c r="G45" s="22"/>
      <c r="H45" s="135">
        <v>164</v>
      </c>
      <c r="I45" s="136">
        <v>35</v>
      </c>
      <c r="J45" s="138"/>
      <c r="K45" s="151">
        <f>H45-A45</f>
        <v>3</v>
      </c>
      <c r="L45" s="152">
        <f>SUM(K45/A45*100)</f>
        <v>1.8633540372670807</v>
      </c>
      <c r="M45" s="235">
        <f>SUM(A45+P45-S45-U45-X45)</f>
        <v>163</v>
      </c>
      <c r="N45" s="236">
        <f>SUM(H45-M45)</f>
        <v>1</v>
      </c>
      <c r="O45" s="139"/>
      <c r="P45" s="140">
        <v>7</v>
      </c>
      <c r="Q45" s="141">
        <v>0</v>
      </c>
      <c r="R45" s="142"/>
      <c r="S45" s="143">
        <v>4</v>
      </c>
      <c r="T45" s="148" t="s">
        <v>64</v>
      </c>
      <c r="U45" s="144">
        <v>1</v>
      </c>
      <c r="V45" s="148" t="s">
        <v>64</v>
      </c>
      <c r="W45" s="145"/>
      <c r="X45" s="112">
        <v>0</v>
      </c>
      <c r="Y45" s="139"/>
      <c r="Z45" s="146">
        <v>66</v>
      </c>
      <c r="AA45" s="136">
        <v>14</v>
      </c>
      <c r="AB45" s="138"/>
      <c r="AC45" s="147">
        <v>55</v>
      </c>
      <c r="AD45" s="141">
        <v>12</v>
      </c>
      <c r="AE45" s="191" t="s">
        <v>64</v>
      </c>
      <c r="AF45" s="138"/>
    </row>
    <row r="46" spans="1:32" s="11" customFormat="1" ht="4.5" customHeight="1" x14ac:dyDescent="0.2">
      <c r="A46" s="67" t="s">
        <v>0</v>
      </c>
      <c r="B46" s="61"/>
      <c r="C46" s="68"/>
      <c r="D46" s="69"/>
      <c r="E46" s="107"/>
      <c r="F46" s="107"/>
      <c r="G46" s="69"/>
      <c r="H46" s="67" t="s">
        <v>0</v>
      </c>
      <c r="I46" s="61"/>
      <c r="J46" s="61"/>
      <c r="K46" s="58"/>
      <c r="L46" s="59"/>
      <c r="M46" s="234"/>
      <c r="N46" s="234"/>
      <c r="O46" s="70"/>
      <c r="P46" s="60"/>
      <c r="Q46" s="60"/>
      <c r="R46" s="100"/>
      <c r="S46" s="61"/>
      <c r="T46" s="60"/>
      <c r="U46" s="62"/>
      <c r="V46" s="60"/>
      <c r="W46" s="100"/>
      <c r="X46" s="60"/>
      <c r="Y46" s="70"/>
      <c r="Z46" s="61"/>
      <c r="AA46" s="59"/>
      <c r="AB46" s="61"/>
      <c r="AC46" s="60"/>
      <c r="AD46" s="60"/>
      <c r="AE46" s="186"/>
      <c r="AF46" s="61"/>
    </row>
    <row r="47" spans="1:32" s="149" customFormat="1" ht="27.75" customHeight="1" x14ac:dyDescent="0.2">
      <c r="A47" s="135">
        <v>116</v>
      </c>
      <c r="B47" s="136">
        <v>1</v>
      </c>
      <c r="C47" s="137"/>
      <c r="D47" s="79" t="s">
        <v>54</v>
      </c>
      <c r="E47" s="223">
        <v>4</v>
      </c>
      <c r="F47" s="112">
        <v>4</v>
      </c>
      <c r="G47" s="22"/>
      <c r="H47" s="135">
        <v>116</v>
      </c>
      <c r="I47" s="136">
        <v>1</v>
      </c>
      <c r="J47" s="138"/>
      <c r="K47" s="151">
        <f>H47-A47</f>
        <v>0</v>
      </c>
      <c r="L47" s="152">
        <f>SUM(K47/A47*100)</f>
        <v>0</v>
      </c>
      <c r="M47" s="235">
        <f>SUM(A47+P47-S47-U47-X47)</f>
        <v>117</v>
      </c>
      <c r="N47" s="236">
        <f>SUM(H47-M47)</f>
        <v>-1</v>
      </c>
      <c r="O47" s="139"/>
      <c r="P47" s="140">
        <v>3</v>
      </c>
      <c r="Q47" s="141">
        <v>0</v>
      </c>
      <c r="R47" s="142"/>
      <c r="S47" s="143">
        <v>2</v>
      </c>
      <c r="T47" s="148" t="s">
        <v>64</v>
      </c>
      <c r="U47" s="144">
        <v>0</v>
      </c>
      <c r="V47" s="148" t="s">
        <v>64</v>
      </c>
      <c r="W47" s="145"/>
      <c r="X47" s="112">
        <v>0</v>
      </c>
      <c r="Y47" s="139"/>
      <c r="Z47" s="146">
        <v>64</v>
      </c>
      <c r="AA47" s="136">
        <v>16</v>
      </c>
      <c r="AB47" s="138"/>
      <c r="AC47" s="147">
        <v>52</v>
      </c>
      <c r="AD47" s="148">
        <v>8</v>
      </c>
      <c r="AE47" s="191" t="s">
        <v>64</v>
      </c>
      <c r="AF47" s="138"/>
    </row>
    <row r="48" spans="1:32" s="11" customFormat="1" ht="4.5" customHeight="1" x14ac:dyDescent="0.2">
      <c r="A48" s="67"/>
      <c r="B48" s="61"/>
      <c r="C48" s="68"/>
      <c r="D48" s="69"/>
      <c r="E48" s="107"/>
      <c r="F48" s="107"/>
      <c r="G48" s="69"/>
      <c r="H48" s="67"/>
      <c r="I48" s="61"/>
      <c r="J48" s="61"/>
      <c r="K48" s="58"/>
      <c r="L48" s="59"/>
      <c r="M48" s="234"/>
      <c r="N48" s="234"/>
      <c r="O48" s="70"/>
      <c r="P48" s="60"/>
      <c r="Q48" s="60"/>
      <c r="R48" s="100"/>
      <c r="S48" s="61"/>
      <c r="T48" s="60"/>
      <c r="U48" s="62"/>
      <c r="V48" s="60"/>
      <c r="W48" s="100"/>
      <c r="X48" s="60"/>
      <c r="Y48" s="70"/>
      <c r="Z48" s="61"/>
      <c r="AA48" s="59"/>
      <c r="AB48" s="61"/>
      <c r="AC48" s="60"/>
      <c r="AD48" s="60"/>
      <c r="AE48" s="186"/>
      <c r="AF48" s="61"/>
    </row>
    <row r="49" spans="1:32" s="331" customFormat="1" ht="21.75" customHeight="1" thickBot="1" x14ac:dyDescent="0.3">
      <c r="A49" s="344">
        <f>SUM(A37,A39,A43,A45,A47)</f>
        <v>790</v>
      </c>
      <c r="B49" s="344">
        <f>SUM(B37,B39,B43,B45,B47)</f>
        <v>58</v>
      </c>
      <c r="C49" s="317"/>
      <c r="D49" s="193" t="s">
        <v>62</v>
      </c>
      <c r="E49" s="344">
        <f>SUM(E37,E39,E43,E45,E47)</f>
        <v>29</v>
      </c>
      <c r="F49" s="344">
        <f>SUM(F37,F39,F43,F45,F47)</f>
        <v>28</v>
      </c>
      <c r="G49" s="318"/>
      <c r="H49" s="344">
        <f>SUM(H37,H39,H43,H45,H47)</f>
        <v>804</v>
      </c>
      <c r="I49" s="344">
        <f>SUM(I37,I39,I43,I45,I47)</f>
        <v>63</v>
      </c>
      <c r="J49" s="319"/>
      <c r="K49" s="345">
        <f>SUM(K37,K39,K41,K42,K45,K47)</f>
        <v>14</v>
      </c>
      <c r="L49" s="345">
        <f>SUM(L37,L39,L43,L45,L47)</f>
        <v>4.7232336212845958</v>
      </c>
      <c r="M49" s="346">
        <f>SUM(M37,M39,M43,M45,M47)</f>
        <v>810</v>
      </c>
      <c r="N49" s="346">
        <f>SUM(N37,N39,N43,N45,N47)</f>
        <v>-6</v>
      </c>
      <c r="O49" s="338"/>
      <c r="P49" s="347">
        <f>SUM(P37,P39,P43,P45,P47)</f>
        <v>45</v>
      </c>
      <c r="Q49" s="347">
        <f>SUM(Q37,Q39,Q43,Q45,Q47)</f>
        <v>5</v>
      </c>
      <c r="R49" s="348"/>
      <c r="S49" s="347">
        <f>SUM(S37,S39,S43,S45,S47)</f>
        <v>15</v>
      </c>
      <c r="T49" s="347">
        <f t="shared" ref="T49:V49" si="4">SUM(T37,T39,T43,T45,T47)</f>
        <v>0</v>
      </c>
      <c r="U49" s="347">
        <f t="shared" si="4"/>
        <v>3</v>
      </c>
      <c r="V49" s="347">
        <f t="shared" si="4"/>
        <v>0</v>
      </c>
      <c r="W49" s="349"/>
      <c r="X49" s="344">
        <f>SUM(X37,X39,X43,X45,X47)</f>
        <v>7</v>
      </c>
      <c r="Y49" s="338"/>
      <c r="Z49" s="347">
        <v>59</v>
      </c>
      <c r="AA49" s="350">
        <v>9</v>
      </c>
      <c r="AB49" s="319"/>
      <c r="AC49" s="347">
        <v>52</v>
      </c>
      <c r="AD49" s="351">
        <v>7</v>
      </c>
      <c r="AE49" s="352"/>
      <c r="AF49" s="330"/>
    </row>
    <row r="50" spans="1:32" s="11" customFormat="1" ht="26.25" customHeight="1" thickBot="1" x14ac:dyDescent="0.25">
      <c r="A50" s="67"/>
      <c r="B50" s="61"/>
      <c r="C50" s="68"/>
      <c r="D50" s="69"/>
      <c r="E50" s="107"/>
      <c r="F50" s="107"/>
      <c r="G50" s="69"/>
      <c r="H50" s="67"/>
      <c r="I50" s="61"/>
      <c r="J50" s="61"/>
      <c r="K50" s="58"/>
      <c r="L50" s="59"/>
      <c r="M50" s="234"/>
      <c r="N50" s="234"/>
      <c r="O50" s="70"/>
      <c r="P50" s="60"/>
      <c r="Q50" s="60"/>
      <c r="R50" s="100"/>
      <c r="S50" s="61"/>
      <c r="T50" s="60"/>
      <c r="U50" s="62"/>
      <c r="V50" s="60"/>
      <c r="W50" s="100"/>
      <c r="X50" s="60"/>
      <c r="Y50" s="70"/>
      <c r="Z50" s="61"/>
      <c r="AA50" s="59"/>
      <c r="AB50" s="61"/>
      <c r="AC50" s="60"/>
      <c r="AD50" s="60"/>
      <c r="AE50" s="60"/>
      <c r="AF50" s="61"/>
    </row>
    <row r="51" spans="1:32" s="96" customFormat="1" ht="22.5" customHeight="1" thickBot="1" x14ac:dyDescent="0.25">
      <c r="A51" s="297">
        <f>SUM(A49,A35,A29)</f>
        <v>7226</v>
      </c>
      <c r="B51" s="298">
        <f>SUM(B49,B35,B29)</f>
        <v>648</v>
      </c>
      <c r="C51" s="299"/>
      <c r="D51" s="300" t="s">
        <v>66</v>
      </c>
      <c r="E51" s="301">
        <f>SUM(E49,E35,E29)</f>
        <v>312</v>
      </c>
      <c r="F51" s="302">
        <f>SUM(F49,F35,F29)</f>
        <v>307</v>
      </c>
      <c r="G51" s="303"/>
      <c r="H51" s="304">
        <f>SUM(H49,H35,H29)</f>
        <v>6991</v>
      </c>
      <c r="I51" s="305">
        <f>SUM(I49,I35,I29)</f>
        <v>643</v>
      </c>
      <c r="J51" s="306"/>
      <c r="K51" s="314">
        <f>SUM(K49,K35,K29)</f>
        <v>-235</v>
      </c>
      <c r="L51" s="315">
        <f>SUM(K51/A51*100)</f>
        <v>-3.2521450318295044</v>
      </c>
      <c r="M51" s="244">
        <f>SUM(M49,M35,M29)</f>
        <v>6993</v>
      </c>
      <c r="N51" s="236">
        <f>SUM(N49,N35,N29)</f>
        <v>-2</v>
      </c>
      <c r="O51" s="95"/>
      <c r="P51" s="304">
        <f>SUM(P49,P35,P29)</f>
        <v>189</v>
      </c>
      <c r="Q51" s="309">
        <f>SUM(Q49,Q35,Q29)</f>
        <v>59</v>
      </c>
      <c r="R51" s="308"/>
      <c r="S51" s="309">
        <f>SUM(S49,S35,S29)</f>
        <v>218</v>
      </c>
      <c r="T51" s="310" t="s">
        <v>64</v>
      </c>
      <c r="U51" s="309">
        <f>SUM(U49,U35,U29)</f>
        <v>160</v>
      </c>
      <c r="V51" s="310" t="s">
        <v>64</v>
      </c>
      <c r="W51" s="308"/>
      <c r="X51" s="311">
        <f>SUM(X49,X35,X29)</f>
        <v>44</v>
      </c>
      <c r="Y51" s="95"/>
      <c r="Z51" s="312">
        <v>71</v>
      </c>
      <c r="AA51" s="305">
        <v>21</v>
      </c>
      <c r="AB51" s="313"/>
      <c r="AC51" s="312">
        <v>57</v>
      </c>
      <c r="AD51" s="307">
        <v>16</v>
      </c>
      <c r="AE51" s="360" t="s">
        <v>64</v>
      </c>
      <c r="AF51" s="94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57"/>
      <c r="N52" s="157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13" t="s">
        <v>0</v>
      </c>
      <c r="AD52" s="113"/>
      <c r="AE52" s="113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362" t="s">
        <v>31</v>
      </c>
      <c r="L53" s="362"/>
      <c r="M53" s="157"/>
      <c r="N53" s="15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58" t="s">
        <v>0</v>
      </c>
      <c r="AD53" s="97"/>
      <c r="AE53" s="97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AA7A6-6F81-4422-B98F-34256B822FC4}">
  <dimension ref="A1:AH54"/>
  <sheetViews>
    <sheetView zoomScale="98" zoomScaleNormal="98" workbookViewId="0">
      <pane xSplit="4" ySplit="4" topLeftCell="O5" activePane="bottomRight" state="frozen"/>
      <selection pane="topRight" activeCell="E1" sqref="E1"/>
      <selection pane="bottomLeft" activeCell="A5" sqref="A5"/>
      <selection pane="bottomRight" activeCell="A5" sqref="A5"/>
    </sheetView>
  </sheetViews>
  <sheetFormatPr defaultColWidth="9.33203125" defaultRowHeight="12.75" x14ac:dyDescent="0.2"/>
  <cols>
    <col min="1" max="1" width="14.16406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55" customWidth="1"/>
    <col min="14" max="14" width="15.83203125" style="155" customWidth="1"/>
    <col min="15" max="15" width="3.5" style="1" customWidth="1"/>
    <col min="16" max="18" width="5.5" style="1" customWidth="1"/>
    <col min="19" max="19" width="6" style="1" bestFit="1" customWidth="1"/>
    <col min="20" max="20" width="5.5" style="1" customWidth="1"/>
    <col min="21" max="21" width="6.1640625" style="1" bestFit="1" customWidth="1"/>
    <col min="22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56"/>
      <c r="N1" s="156"/>
      <c r="O1" s="34"/>
      <c r="P1" s="35"/>
      <c r="Q1" s="35"/>
      <c r="R1" s="35"/>
      <c r="S1" s="35"/>
      <c r="T1" s="35"/>
      <c r="U1" s="35"/>
      <c r="V1" s="35"/>
      <c r="W1" s="35"/>
      <c r="X1" s="35"/>
      <c r="Y1" s="363"/>
      <c r="Z1" s="363"/>
      <c r="AA1" s="363"/>
      <c r="AB1" s="363"/>
      <c r="AC1" s="363"/>
      <c r="AD1" s="363"/>
      <c r="AE1" s="363"/>
      <c r="AF1" s="363"/>
    </row>
    <row r="2" spans="1:34" s="6" customFormat="1" ht="37.5" customHeight="1" x14ac:dyDescent="0.2">
      <c r="A2" s="354" t="s">
        <v>67</v>
      </c>
      <c r="B2" s="355"/>
      <c r="C2" s="30"/>
      <c r="D2" s="364" t="s">
        <v>51</v>
      </c>
      <c r="E2" s="366" t="s">
        <v>65</v>
      </c>
      <c r="F2" s="367"/>
      <c r="G2" s="31"/>
      <c r="H2" s="368" t="s">
        <v>71</v>
      </c>
      <c r="I2" s="369"/>
      <c r="J2" s="30"/>
      <c r="K2" s="370" t="s">
        <v>34</v>
      </c>
      <c r="L2" s="371"/>
      <c r="M2" s="225" t="s">
        <v>57</v>
      </c>
      <c r="N2" s="372" t="s">
        <v>58</v>
      </c>
      <c r="O2" s="32"/>
      <c r="P2" s="374" t="s">
        <v>55</v>
      </c>
      <c r="Q2" s="375"/>
      <c r="R2" s="375"/>
      <c r="S2" s="375"/>
      <c r="T2" s="375"/>
      <c r="U2" s="375"/>
      <c r="V2" s="375"/>
      <c r="W2" s="375"/>
      <c r="X2" s="376"/>
      <c r="Y2" s="32"/>
      <c r="Z2" s="377" t="s">
        <v>50</v>
      </c>
      <c r="AA2" s="378"/>
      <c r="AB2" s="379"/>
      <c r="AC2" s="379"/>
      <c r="AD2" s="379"/>
      <c r="AE2" s="379"/>
      <c r="AF2" s="30"/>
    </row>
    <row r="3" spans="1:34" s="6" customFormat="1" ht="38.25" x14ac:dyDescent="0.2">
      <c r="A3" s="218" t="s">
        <v>19</v>
      </c>
      <c r="B3" s="219" t="s">
        <v>42</v>
      </c>
      <c r="C3" s="16"/>
      <c r="D3" s="365"/>
      <c r="E3" s="250" t="s">
        <v>68</v>
      </c>
      <c r="F3" s="353" t="s">
        <v>72</v>
      </c>
      <c r="G3" s="15"/>
      <c r="H3" s="33" t="s">
        <v>20</v>
      </c>
      <c r="I3" s="89" t="s">
        <v>42</v>
      </c>
      <c r="J3" s="17"/>
      <c r="K3" s="108" t="s">
        <v>35</v>
      </c>
      <c r="L3" s="109" t="s">
        <v>18</v>
      </c>
      <c r="M3" s="226" t="s">
        <v>59</v>
      </c>
      <c r="N3" s="373"/>
      <c r="O3" s="28"/>
      <c r="P3" s="42" t="s">
        <v>21</v>
      </c>
      <c r="Q3" s="43" t="s">
        <v>22</v>
      </c>
      <c r="R3" s="105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06" t="s">
        <v>28</v>
      </c>
      <c r="X3" s="45" t="s">
        <v>29</v>
      </c>
      <c r="Y3" s="28"/>
      <c r="Z3" s="5" t="s">
        <v>45</v>
      </c>
      <c r="AA3" s="5" t="s">
        <v>44</v>
      </c>
      <c r="AB3" s="17"/>
      <c r="AC3" s="5" t="s">
        <v>46</v>
      </c>
      <c r="AD3" s="5" t="s">
        <v>43</v>
      </c>
      <c r="AE3" s="5" t="s">
        <v>47</v>
      </c>
      <c r="AF3" s="17"/>
    </row>
    <row r="4" spans="1:34" s="6" customFormat="1" ht="13.5" thickBot="1" x14ac:dyDescent="0.25">
      <c r="A4" s="220"/>
      <c r="B4" s="221"/>
      <c r="C4" s="16"/>
      <c r="D4" s="15"/>
      <c r="E4" s="16"/>
      <c r="F4" s="15"/>
      <c r="G4" s="15"/>
      <c r="H4" s="17"/>
      <c r="I4" s="17"/>
      <c r="J4" s="17"/>
      <c r="K4" s="18"/>
      <c r="L4" s="19"/>
      <c r="M4" s="227"/>
      <c r="N4" s="227"/>
      <c r="O4" s="246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197">
        <v>150</v>
      </c>
      <c r="B5" s="194">
        <v>20</v>
      </c>
      <c r="C5" s="167"/>
      <c r="D5" s="195" t="s">
        <v>1</v>
      </c>
      <c r="E5" s="196">
        <v>9</v>
      </c>
      <c r="F5" s="196">
        <v>9</v>
      </c>
      <c r="G5" s="170"/>
      <c r="H5" s="197">
        <v>145</v>
      </c>
      <c r="I5" s="194">
        <v>19</v>
      </c>
      <c r="J5" s="173"/>
      <c r="K5" s="198">
        <f t="shared" ref="K5:K23" si="0">H5-A5</f>
        <v>-5</v>
      </c>
      <c r="L5" s="199">
        <f t="shared" ref="L5:L23" si="1">SUM(K5/A5*100)</f>
        <v>-3.3333333333333335</v>
      </c>
      <c r="M5" s="228">
        <f t="shared" ref="M5:M23" si="2">SUM(A5+P5-S5-U5-X5)</f>
        <v>143</v>
      </c>
      <c r="N5" s="229">
        <f t="shared" ref="N5:N23" si="3">SUM(H5-M5)</f>
        <v>2</v>
      </c>
      <c r="O5" s="174"/>
      <c r="P5" s="200">
        <v>0</v>
      </c>
      <c r="Q5" s="200">
        <v>1</v>
      </c>
      <c r="R5" s="201"/>
      <c r="S5" s="251">
        <v>4</v>
      </c>
      <c r="T5" s="252" t="s">
        <v>64</v>
      </c>
      <c r="U5" s="253">
        <v>3</v>
      </c>
      <c r="V5" s="252" t="s">
        <v>64</v>
      </c>
      <c r="W5" s="254"/>
      <c r="X5" s="196">
        <v>0</v>
      </c>
      <c r="Y5" s="255"/>
      <c r="Z5" s="256">
        <v>76</v>
      </c>
      <c r="AA5" s="257">
        <v>26</v>
      </c>
      <c r="AB5" s="258"/>
      <c r="AC5" s="259" t="s">
        <v>64</v>
      </c>
      <c r="AD5" s="260">
        <v>27</v>
      </c>
      <c r="AE5" s="261">
        <v>81</v>
      </c>
      <c r="AF5" s="41"/>
      <c r="AH5" s="2" t="s">
        <v>0</v>
      </c>
    </row>
    <row r="6" spans="1:34" ht="21.75" customHeight="1" x14ac:dyDescent="0.2">
      <c r="A6" s="40">
        <v>367</v>
      </c>
      <c r="B6" s="55">
        <v>41</v>
      </c>
      <c r="C6" s="21"/>
      <c r="D6" s="84" t="s">
        <v>2</v>
      </c>
      <c r="E6" s="111">
        <v>16</v>
      </c>
      <c r="F6" s="111">
        <v>16</v>
      </c>
      <c r="G6" s="22"/>
      <c r="H6" s="40">
        <v>370</v>
      </c>
      <c r="I6" s="55">
        <v>42</v>
      </c>
      <c r="J6" s="41"/>
      <c r="K6" s="159">
        <f t="shared" si="0"/>
        <v>3</v>
      </c>
      <c r="L6" s="160">
        <f t="shared" si="1"/>
        <v>0.81743869209809261</v>
      </c>
      <c r="M6" s="230">
        <f t="shared" si="2"/>
        <v>368</v>
      </c>
      <c r="N6" s="231">
        <f t="shared" si="3"/>
        <v>2</v>
      </c>
      <c r="O6" s="28"/>
      <c r="P6" s="7">
        <v>7</v>
      </c>
      <c r="Q6" s="7">
        <v>2</v>
      </c>
      <c r="R6" s="99"/>
      <c r="S6" s="262">
        <v>1</v>
      </c>
      <c r="T6" s="293" t="s">
        <v>64</v>
      </c>
      <c r="U6" s="264">
        <v>3</v>
      </c>
      <c r="V6" s="263" t="s">
        <v>64</v>
      </c>
      <c r="W6" s="265"/>
      <c r="X6" s="111">
        <v>2</v>
      </c>
      <c r="Y6" s="139"/>
      <c r="Z6" s="266">
        <v>72</v>
      </c>
      <c r="AA6" s="267">
        <v>21</v>
      </c>
      <c r="AB6" s="138"/>
      <c r="AC6" s="268">
        <v>61</v>
      </c>
      <c r="AD6" s="269">
        <v>6</v>
      </c>
      <c r="AE6" s="270">
        <v>58</v>
      </c>
      <c r="AF6" s="41"/>
    </row>
    <row r="7" spans="1:34" ht="21.75" customHeight="1" x14ac:dyDescent="0.2">
      <c r="A7" s="40">
        <v>203</v>
      </c>
      <c r="B7" s="55">
        <v>7</v>
      </c>
      <c r="C7" s="21"/>
      <c r="D7" s="84" t="s">
        <v>32</v>
      </c>
      <c r="E7" s="111">
        <v>8</v>
      </c>
      <c r="F7" s="111">
        <v>8</v>
      </c>
      <c r="G7" s="22"/>
      <c r="H7" s="40">
        <v>191</v>
      </c>
      <c r="I7" s="55">
        <v>7</v>
      </c>
      <c r="J7" s="41"/>
      <c r="K7" s="71">
        <f t="shared" si="0"/>
        <v>-12</v>
      </c>
      <c r="L7" s="72">
        <f t="shared" si="1"/>
        <v>-5.9113300492610836</v>
      </c>
      <c r="M7" s="230">
        <f t="shared" si="2"/>
        <v>193</v>
      </c>
      <c r="N7" s="231">
        <f t="shared" si="3"/>
        <v>-2</v>
      </c>
      <c r="O7" s="28"/>
      <c r="P7" s="7">
        <v>2</v>
      </c>
      <c r="Q7" s="7">
        <v>0</v>
      </c>
      <c r="R7" s="99"/>
      <c r="S7" s="271">
        <v>6</v>
      </c>
      <c r="T7" s="293" t="s">
        <v>64</v>
      </c>
      <c r="U7" s="264">
        <v>4</v>
      </c>
      <c r="V7" s="263" t="s">
        <v>64</v>
      </c>
      <c r="W7" s="265"/>
      <c r="X7" s="111">
        <v>2</v>
      </c>
      <c r="Y7" s="139"/>
      <c r="Z7" s="266">
        <v>72</v>
      </c>
      <c r="AA7" s="267">
        <v>24</v>
      </c>
      <c r="AB7" s="138"/>
      <c r="AC7" s="272">
        <v>80</v>
      </c>
      <c r="AD7" s="269">
        <v>25</v>
      </c>
      <c r="AE7" s="270">
        <v>69</v>
      </c>
      <c r="AF7" s="41"/>
    </row>
    <row r="8" spans="1:34" ht="21.75" customHeight="1" x14ac:dyDescent="0.2">
      <c r="A8" s="40">
        <v>122</v>
      </c>
      <c r="B8" s="55">
        <v>19</v>
      </c>
      <c r="C8" s="21"/>
      <c r="D8" s="84" t="s">
        <v>33</v>
      </c>
      <c r="E8" s="111">
        <v>7</v>
      </c>
      <c r="F8" s="111">
        <v>7</v>
      </c>
      <c r="G8" s="22"/>
      <c r="H8" s="40">
        <v>114</v>
      </c>
      <c r="I8" s="55">
        <v>22</v>
      </c>
      <c r="J8" s="41"/>
      <c r="K8" s="71">
        <f t="shared" si="0"/>
        <v>-8</v>
      </c>
      <c r="L8" s="72">
        <f t="shared" si="1"/>
        <v>-6.557377049180328</v>
      </c>
      <c r="M8" s="230">
        <f t="shared" si="2"/>
        <v>114</v>
      </c>
      <c r="N8" s="231">
        <f t="shared" si="3"/>
        <v>0</v>
      </c>
      <c r="O8" s="28"/>
      <c r="P8" s="7">
        <v>0</v>
      </c>
      <c r="Q8" s="7">
        <v>5</v>
      </c>
      <c r="R8" s="99"/>
      <c r="S8" s="271">
        <v>4</v>
      </c>
      <c r="T8" s="293" t="s">
        <v>64</v>
      </c>
      <c r="U8" s="264">
        <v>3</v>
      </c>
      <c r="V8" s="263" t="s">
        <v>64</v>
      </c>
      <c r="W8" s="265"/>
      <c r="X8" s="111">
        <v>1</v>
      </c>
      <c r="Y8" s="139"/>
      <c r="Z8" s="266">
        <v>70</v>
      </c>
      <c r="AA8" s="267">
        <v>22</v>
      </c>
      <c r="AB8" s="138"/>
      <c r="AC8" s="272" t="s">
        <v>64</v>
      </c>
      <c r="AD8" s="273">
        <v>16</v>
      </c>
      <c r="AE8" s="274">
        <v>68</v>
      </c>
      <c r="AF8" s="41"/>
    </row>
    <row r="9" spans="1:34" ht="21.75" customHeight="1" x14ac:dyDescent="0.2">
      <c r="A9" s="40">
        <v>256</v>
      </c>
      <c r="B9" s="55">
        <v>22</v>
      </c>
      <c r="C9" s="21"/>
      <c r="D9" s="84" t="s">
        <v>3</v>
      </c>
      <c r="E9" s="111">
        <v>11</v>
      </c>
      <c r="F9" s="111">
        <v>11</v>
      </c>
      <c r="G9" s="22"/>
      <c r="H9" s="40">
        <v>237</v>
      </c>
      <c r="I9" s="55">
        <v>22</v>
      </c>
      <c r="J9" s="41"/>
      <c r="K9" s="71">
        <f t="shared" si="0"/>
        <v>-19</v>
      </c>
      <c r="L9" s="72">
        <f t="shared" si="1"/>
        <v>-7.421875</v>
      </c>
      <c r="M9" s="230">
        <f t="shared" si="2"/>
        <v>235</v>
      </c>
      <c r="N9" s="231">
        <f t="shared" si="3"/>
        <v>2</v>
      </c>
      <c r="O9" s="28"/>
      <c r="P9" s="7">
        <v>1</v>
      </c>
      <c r="Q9" s="7">
        <v>7</v>
      </c>
      <c r="R9" s="99"/>
      <c r="S9" s="262">
        <v>7</v>
      </c>
      <c r="T9" s="293" t="s">
        <v>64</v>
      </c>
      <c r="U9" s="264">
        <v>10</v>
      </c>
      <c r="V9" s="263" t="s">
        <v>64</v>
      </c>
      <c r="W9" s="265"/>
      <c r="X9" s="111">
        <v>5</v>
      </c>
      <c r="Y9" s="139"/>
      <c r="Z9" s="266">
        <v>74</v>
      </c>
      <c r="AA9" s="267">
        <v>23</v>
      </c>
      <c r="AB9" s="138"/>
      <c r="AC9" s="272">
        <v>48</v>
      </c>
      <c r="AD9" s="269">
        <v>21</v>
      </c>
      <c r="AE9" s="270">
        <v>76</v>
      </c>
      <c r="AF9" s="41"/>
    </row>
    <row r="10" spans="1:34" ht="21.75" customHeight="1" x14ac:dyDescent="0.2">
      <c r="A10" s="40">
        <v>216</v>
      </c>
      <c r="B10" s="55">
        <v>22</v>
      </c>
      <c r="C10" s="21"/>
      <c r="D10" s="84" t="s">
        <v>4</v>
      </c>
      <c r="E10" s="111">
        <v>12</v>
      </c>
      <c r="F10" s="111">
        <v>11</v>
      </c>
      <c r="G10" s="22"/>
      <c r="H10" s="40">
        <v>213</v>
      </c>
      <c r="I10" s="55">
        <v>22</v>
      </c>
      <c r="J10" s="41"/>
      <c r="K10" s="71">
        <f t="shared" si="0"/>
        <v>-3</v>
      </c>
      <c r="L10" s="72">
        <f t="shared" si="1"/>
        <v>-1.3888888888888888</v>
      </c>
      <c r="M10" s="230">
        <f t="shared" si="2"/>
        <v>213</v>
      </c>
      <c r="N10" s="231">
        <f t="shared" si="3"/>
        <v>0</v>
      </c>
      <c r="O10" s="28"/>
      <c r="P10" s="7">
        <v>3</v>
      </c>
      <c r="Q10" s="7">
        <v>0</v>
      </c>
      <c r="R10" s="99"/>
      <c r="S10" s="271">
        <v>1</v>
      </c>
      <c r="T10" s="293" t="s">
        <v>64</v>
      </c>
      <c r="U10" s="275">
        <v>4</v>
      </c>
      <c r="V10" s="263" t="s">
        <v>64</v>
      </c>
      <c r="W10" s="265"/>
      <c r="X10" s="111">
        <v>1</v>
      </c>
      <c r="Y10" s="139"/>
      <c r="Z10" s="266">
        <v>74</v>
      </c>
      <c r="AA10" s="267">
        <v>25</v>
      </c>
      <c r="AB10" s="138"/>
      <c r="AC10" s="276">
        <v>41</v>
      </c>
      <c r="AD10" s="153">
        <v>46</v>
      </c>
      <c r="AE10" s="277">
        <v>88</v>
      </c>
      <c r="AF10" s="41"/>
    </row>
    <row r="11" spans="1:34" ht="21.75" customHeight="1" x14ac:dyDescent="0.2">
      <c r="A11" s="40">
        <v>565</v>
      </c>
      <c r="B11" s="55">
        <v>49</v>
      </c>
      <c r="C11" s="21"/>
      <c r="D11" s="84" t="s">
        <v>5</v>
      </c>
      <c r="E11" s="111">
        <v>22</v>
      </c>
      <c r="F11" s="111">
        <v>22</v>
      </c>
      <c r="G11" s="22"/>
      <c r="H11" s="40">
        <v>551</v>
      </c>
      <c r="I11" s="55">
        <v>46</v>
      </c>
      <c r="J11" s="41"/>
      <c r="K11" s="71">
        <f t="shared" si="0"/>
        <v>-14</v>
      </c>
      <c r="L11" s="72">
        <f t="shared" si="1"/>
        <v>-2.4778761061946901</v>
      </c>
      <c r="M11" s="230">
        <f t="shared" si="2"/>
        <v>549</v>
      </c>
      <c r="N11" s="231">
        <f t="shared" si="3"/>
        <v>2</v>
      </c>
      <c r="O11" s="28"/>
      <c r="P11" s="7">
        <v>11</v>
      </c>
      <c r="Q11" s="7">
        <v>3</v>
      </c>
      <c r="R11" s="99"/>
      <c r="S11" s="262">
        <v>13</v>
      </c>
      <c r="T11" s="293" t="s">
        <v>64</v>
      </c>
      <c r="U11" s="264">
        <v>12</v>
      </c>
      <c r="V11" s="263" t="s">
        <v>64</v>
      </c>
      <c r="W11" s="265"/>
      <c r="X11" s="111">
        <v>2</v>
      </c>
      <c r="Y11" s="139"/>
      <c r="Z11" s="266">
        <v>72</v>
      </c>
      <c r="AA11" s="267">
        <v>24</v>
      </c>
      <c r="AB11" s="138"/>
      <c r="AC11" s="278">
        <v>58</v>
      </c>
      <c r="AD11" s="269">
        <v>21</v>
      </c>
      <c r="AE11" s="270">
        <v>76</v>
      </c>
      <c r="AF11" s="41"/>
    </row>
    <row r="12" spans="1:34" ht="21.75" customHeight="1" x14ac:dyDescent="0.2">
      <c r="A12" s="40">
        <v>235</v>
      </c>
      <c r="B12" s="55">
        <v>18</v>
      </c>
      <c r="C12" s="21"/>
      <c r="D12" s="84" t="s">
        <v>6</v>
      </c>
      <c r="E12" s="111">
        <v>12</v>
      </c>
      <c r="F12" s="111">
        <v>12</v>
      </c>
      <c r="G12" s="22"/>
      <c r="H12" s="40">
        <v>225</v>
      </c>
      <c r="I12" s="55">
        <v>19</v>
      </c>
      <c r="J12" s="41"/>
      <c r="K12" s="71">
        <f t="shared" si="0"/>
        <v>-10</v>
      </c>
      <c r="L12" s="72">
        <f t="shared" si="1"/>
        <v>-4.2553191489361701</v>
      </c>
      <c r="M12" s="230">
        <f t="shared" si="2"/>
        <v>224</v>
      </c>
      <c r="N12" s="231">
        <f t="shared" si="3"/>
        <v>1</v>
      </c>
      <c r="O12" s="28"/>
      <c r="P12" s="7">
        <v>4</v>
      </c>
      <c r="Q12" s="7">
        <v>1</v>
      </c>
      <c r="R12" s="99"/>
      <c r="S12" s="271">
        <v>8</v>
      </c>
      <c r="T12" s="293" t="s">
        <v>64</v>
      </c>
      <c r="U12" s="264">
        <v>5</v>
      </c>
      <c r="V12" s="263" t="s">
        <v>64</v>
      </c>
      <c r="W12" s="265"/>
      <c r="X12" s="111">
        <v>2</v>
      </c>
      <c r="Y12" s="139"/>
      <c r="Z12" s="266">
        <v>72</v>
      </c>
      <c r="AA12" s="267">
        <v>26</v>
      </c>
      <c r="AB12" s="138"/>
      <c r="AC12" s="268">
        <v>50</v>
      </c>
      <c r="AD12" s="269">
        <v>22</v>
      </c>
      <c r="AE12" s="270">
        <v>75</v>
      </c>
      <c r="AF12" s="41"/>
    </row>
    <row r="13" spans="1:34" ht="21.75" customHeight="1" x14ac:dyDescent="0.2">
      <c r="A13" s="40">
        <v>516</v>
      </c>
      <c r="B13" s="55">
        <v>45</v>
      </c>
      <c r="C13" s="21"/>
      <c r="D13" s="84" t="s">
        <v>7</v>
      </c>
      <c r="E13" s="111">
        <v>18</v>
      </c>
      <c r="F13" s="111">
        <v>18</v>
      </c>
      <c r="G13" s="22"/>
      <c r="H13" s="40">
        <v>503</v>
      </c>
      <c r="I13" s="55">
        <v>41</v>
      </c>
      <c r="J13" s="41"/>
      <c r="K13" s="71">
        <f t="shared" si="0"/>
        <v>-13</v>
      </c>
      <c r="L13" s="72">
        <f t="shared" si="1"/>
        <v>-2.5193798449612403</v>
      </c>
      <c r="M13" s="230">
        <f t="shared" si="2"/>
        <v>500</v>
      </c>
      <c r="N13" s="231">
        <f t="shared" si="3"/>
        <v>3</v>
      </c>
      <c r="O13" s="28"/>
      <c r="P13" s="7">
        <v>16</v>
      </c>
      <c r="Q13" s="7">
        <v>1</v>
      </c>
      <c r="R13" s="99"/>
      <c r="S13" s="262">
        <v>20</v>
      </c>
      <c r="T13" s="293" t="s">
        <v>64</v>
      </c>
      <c r="U13" s="264">
        <v>11</v>
      </c>
      <c r="V13" s="263" t="s">
        <v>64</v>
      </c>
      <c r="W13" s="265"/>
      <c r="X13" s="111">
        <v>1</v>
      </c>
      <c r="Y13" s="139"/>
      <c r="Z13" s="266">
        <v>70</v>
      </c>
      <c r="AA13" s="267">
        <v>20</v>
      </c>
      <c r="AB13" s="138"/>
      <c r="AC13" s="268">
        <v>55</v>
      </c>
      <c r="AD13" s="153">
        <v>15</v>
      </c>
      <c r="AE13" s="277">
        <v>64</v>
      </c>
      <c r="AF13" s="41"/>
    </row>
    <row r="14" spans="1:34" ht="21.75" customHeight="1" x14ac:dyDescent="0.2">
      <c r="A14" s="40">
        <v>268</v>
      </c>
      <c r="B14" s="55">
        <v>21</v>
      </c>
      <c r="C14" s="21"/>
      <c r="D14" s="84" t="s">
        <v>8</v>
      </c>
      <c r="E14" s="111">
        <v>14</v>
      </c>
      <c r="F14" s="111">
        <v>14</v>
      </c>
      <c r="G14" s="22"/>
      <c r="H14" s="40">
        <v>267</v>
      </c>
      <c r="I14" s="55">
        <v>21</v>
      </c>
      <c r="J14" s="41"/>
      <c r="K14" s="71">
        <f t="shared" si="0"/>
        <v>-1</v>
      </c>
      <c r="L14" s="72">
        <f t="shared" si="1"/>
        <v>-0.37313432835820892</v>
      </c>
      <c r="M14" s="230">
        <f t="shared" si="2"/>
        <v>266</v>
      </c>
      <c r="N14" s="231">
        <f t="shared" si="3"/>
        <v>1</v>
      </c>
      <c r="O14" s="28"/>
      <c r="P14" s="7">
        <v>6</v>
      </c>
      <c r="Q14" s="7">
        <v>0</v>
      </c>
      <c r="R14" s="99"/>
      <c r="S14" s="271">
        <v>4</v>
      </c>
      <c r="T14" s="293" t="s">
        <v>64</v>
      </c>
      <c r="U14" s="264">
        <v>4</v>
      </c>
      <c r="V14" s="263" t="s">
        <v>64</v>
      </c>
      <c r="W14" s="265"/>
      <c r="X14" s="111">
        <v>0</v>
      </c>
      <c r="Y14" s="139"/>
      <c r="Z14" s="266">
        <v>73</v>
      </c>
      <c r="AA14" s="267">
        <v>26</v>
      </c>
      <c r="AB14" s="138"/>
      <c r="AC14" s="268">
        <v>59</v>
      </c>
      <c r="AD14" s="269">
        <v>25</v>
      </c>
      <c r="AE14" s="270">
        <v>78</v>
      </c>
      <c r="AF14" s="41"/>
    </row>
    <row r="15" spans="1:34" ht="21.75" customHeight="1" x14ac:dyDescent="0.2">
      <c r="A15" s="40">
        <v>422</v>
      </c>
      <c r="B15" s="55">
        <v>31</v>
      </c>
      <c r="C15" s="21"/>
      <c r="D15" s="84" t="s">
        <v>9</v>
      </c>
      <c r="E15" s="111">
        <v>17</v>
      </c>
      <c r="F15" s="111">
        <v>17</v>
      </c>
      <c r="G15" s="22"/>
      <c r="H15" s="40">
        <v>417</v>
      </c>
      <c r="I15" s="55">
        <v>35</v>
      </c>
      <c r="J15" s="41"/>
      <c r="K15" s="71">
        <f t="shared" si="0"/>
        <v>-5</v>
      </c>
      <c r="L15" s="72">
        <f t="shared" si="1"/>
        <v>-1.1848341232227488</v>
      </c>
      <c r="M15" s="230">
        <f t="shared" si="2"/>
        <v>417</v>
      </c>
      <c r="N15" s="231">
        <f t="shared" si="3"/>
        <v>0</v>
      </c>
      <c r="O15" s="28"/>
      <c r="P15" s="7">
        <v>8</v>
      </c>
      <c r="Q15" s="7">
        <v>1</v>
      </c>
      <c r="R15" s="99"/>
      <c r="S15" s="271">
        <v>8</v>
      </c>
      <c r="T15" s="293" t="s">
        <v>64</v>
      </c>
      <c r="U15" s="275">
        <v>5</v>
      </c>
      <c r="V15" s="263" t="s">
        <v>64</v>
      </c>
      <c r="W15" s="265"/>
      <c r="X15" s="111">
        <v>0</v>
      </c>
      <c r="Y15" s="139"/>
      <c r="Z15" s="266">
        <v>74</v>
      </c>
      <c r="AA15" s="267">
        <v>23</v>
      </c>
      <c r="AB15" s="138"/>
      <c r="AC15" s="268">
        <v>47</v>
      </c>
      <c r="AD15" s="269">
        <v>18</v>
      </c>
      <c r="AE15" s="270">
        <v>70</v>
      </c>
      <c r="AF15" s="41"/>
    </row>
    <row r="16" spans="1:34" ht="21.75" customHeight="1" x14ac:dyDescent="0.2">
      <c r="A16" s="40">
        <v>310</v>
      </c>
      <c r="B16" s="55">
        <v>40</v>
      </c>
      <c r="C16" s="21"/>
      <c r="D16" s="84" t="s">
        <v>10</v>
      </c>
      <c r="E16" s="111">
        <v>14</v>
      </c>
      <c r="F16" s="111">
        <v>13</v>
      </c>
      <c r="G16" s="22"/>
      <c r="H16" s="40">
        <v>287</v>
      </c>
      <c r="I16" s="55">
        <v>40</v>
      </c>
      <c r="J16" s="41"/>
      <c r="K16" s="71">
        <f t="shared" si="0"/>
        <v>-23</v>
      </c>
      <c r="L16" s="72">
        <f t="shared" si="1"/>
        <v>-7.419354838709677</v>
      </c>
      <c r="M16" s="230">
        <f t="shared" si="2"/>
        <v>286</v>
      </c>
      <c r="N16" s="231">
        <f t="shared" si="3"/>
        <v>1</v>
      </c>
      <c r="O16" s="28"/>
      <c r="P16" s="7">
        <v>0</v>
      </c>
      <c r="Q16" s="7">
        <v>1</v>
      </c>
      <c r="R16" s="99"/>
      <c r="S16" s="271">
        <v>17</v>
      </c>
      <c r="T16" s="293" t="s">
        <v>64</v>
      </c>
      <c r="U16" s="264">
        <v>3</v>
      </c>
      <c r="V16" s="263" t="s">
        <v>64</v>
      </c>
      <c r="W16" s="265"/>
      <c r="X16" s="111">
        <v>4</v>
      </c>
      <c r="Y16" s="139"/>
      <c r="Z16" s="266">
        <v>74</v>
      </c>
      <c r="AA16" s="267">
        <v>23</v>
      </c>
      <c r="AB16" s="138"/>
      <c r="AC16" s="276" t="s">
        <v>64</v>
      </c>
      <c r="AD16" s="153">
        <v>19</v>
      </c>
      <c r="AE16" s="277">
        <v>74</v>
      </c>
      <c r="AF16" s="41"/>
      <c r="AG16" s="2" t="s">
        <v>0</v>
      </c>
    </row>
    <row r="17" spans="1:34" ht="21.75" customHeight="1" x14ac:dyDescent="0.2">
      <c r="A17" s="40">
        <v>157</v>
      </c>
      <c r="B17" s="55">
        <v>27</v>
      </c>
      <c r="C17" s="21"/>
      <c r="D17" s="84" t="s">
        <v>11</v>
      </c>
      <c r="E17" s="111">
        <v>8</v>
      </c>
      <c r="F17" s="111">
        <v>8</v>
      </c>
      <c r="G17" s="22"/>
      <c r="H17" s="40">
        <v>145</v>
      </c>
      <c r="I17" s="55">
        <v>25</v>
      </c>
      <c r="J17" s="41"/>
      <c r="K17" s="71">
        <f t="shared" si="0"/>
        <v>-12</v>
      </c>
      <c r="L17" s="72">
        <f t="shared" si="1"/>
        <v>-7.6433121019108281</v>
      </c>
      <c r="M17" s="230">
        <f t="shared" si="2"/>
        <v>146</v>
      </c>
      <c r="N17" s="231">
        <f t="shared" si="3"/>
        <v>-1</v>
      </c>
      <c r="O17" s="28"/>
      <c r="P17" s="7">
        <v>1</v>
      </c>
      <c r="Q17" s="7">
        <v>1</v>
      </c>
      <c r="R17" s="99"/>
      <c r="S17" s="262">
        <v>7</v>
      </c>
      <c r="T17" s="293" t="s">
        <v>64</v>
      </c>
      <c r="U17" s="264">
        <v>5</v>
      </c>
      <c r="V17" s="263" t="s">
        <v>64</v>
      </c>
      <c r="W17" s="265"/>
      <c r="X17" s="111">
        <v>0</v>
      </c>
      <c r="Y17" s="139"/>
      <c r="Z17" s="266">
        <v>72</v>
      </c>
      <c r="AA17" s="267">
        <v>22</v>
      </c>
      <c r="AB17" s="138"/>
      <c r="AC17" s="296">
        <v>37</v>
      </c>
      <c r="AD17" s="153">
        <v>20</v>
      </c>
      <c r="AE17" s="277">
        <v>65</v>
      </c>
      <c r="AF17" s="41"/>
    </row>
    <row r="18" spans="1:34" ht="21.75" customHeight="1" x14ac:dyDescent="0.2">
      <c r="A18" s="40">
        <v>258</v>
      </c>
      <c r="B18" s="55">
        <v>25</v>
      </c>
      <c r="C18" s="21"/>
      <c r="D18" s="84" t="s">
        <v>12</v>
      </c>
      <c r="E18" s="111">
        <v>14</v>
      </c>
      <c r="F18" s="111">
        <v>14</v>
      </c>
      <c r="G18" s="22"/>
      <c r="H18" s="40">
        <v>249</v>
      </c>
      <c r="I18" s="55">
        <v>21</v>
      </c>
      <c r="J18" s="41"/>
      <c r="K18" s="71">
        <f t="shared" si="0"/>
        <v>-9</v>
      </c>
      <c r="L18" s="72">
        <f t="shared" si="1"/>
        <v>-3.4883720930232558</v>
      </c>
      <c r="M18" s="230">
        <f t="shared" si="2"/>
        <v>250</v>
      </c>
      <c r="N18" s="231">
        <f t="shared" si="3"/>
        <v>-1</v>
      </c>
      <c r="O18" s="28"/>
      <c r="P18" s="7">
        <v>5</v>
      </c>
      <c r="Q18" s="7">
        <v>0</v>
      </c>
      <c r="R18" s="99"/>
      <c r="S18" s="262">
        <v>10</v>
      </c>
      <c r="T18" s="293" t="s">
        <v>64</v>
      </c>
      <c r="U18" s="264">
        <v>2</v>
      </c>
      <c r="V18" s="263" t="s">
        <v>64</v>
      </c>
      <c r="W18" s="265"/>
      <c r="X18" s="111">
        <v>1</v>
      </c>
      <c r="Y18" s="139"/>
      <c r="Z18" s="266">
        <v>71</v>
      </c>
      <c r="AA18" s="267">
        <v>22</v>
      </c>
      <c r="AB18" s="138"/>
      <c r="AC18" s="276">
        <v>67</v>
      </c>
      <c r="AD18" s="153">
        <v>16</v>
      </c>
      <c r="AE18" s="277">
        <v>71</v>
      </c>
      <c r="AF18" s="41"/>
    </row>
    <row r="19" spans="1:34" ht="21.75" customHeight="1" x14ac:dyDescent="0.2">
      <c r="A19" s="40">
        <v>267</v>
      </c>
      <c r="B19" s="55">
        <v>8</v>
      </c>
      <c r="C19" s="21"/>
      <c r="D19" s="84" t="s">
        <v>13</v>
      </c>
      <c r="E19" s="111">
        <v>10</v>
      </c>
      <c r="F19" s="111">
        <v>10</v>
      </c>
      <c r="G19" s="22"/>
      <c r="H19" s="40">
        <v>264</v>
      </c>
      <c r="I19" s="55">
        <v>8</v>
      </c>
      <c r="J19" s="41"/>
      <c r="K19" s="71">
        <f t="shared" si="0"/>
        <v>-3</v>
      </c>
      <c r="L19" s="72">
        <f t="shared" si="1"/>
        <v>-1.1235955056179776</v>
      </c>
      <c r="M19" s="230">
        <f t="shared" si="2"/>
        <v>263</v>
      </c>
      <c r="N19" s="231">
        <f t="shared" si="3"/>
        <v>1</v>
      </c>
      <c r="O19" s="28"/>
      <c r="P19" s="7">
        <v>3</v>
      </c>
      <c r="Q19" s="7">
        <v>0</v>
      </c>
      <c r="R19" s="99"/>
      <c r="S19" s="262">
        <v>4</v>
      </c>
      <c r="T19" s="293" t="s">
        <v>64</v>
      </c>
      <c r="U19" s="264">
        <v>3</v>
      </c>
      <c r="V19" s="263" t="s">
        <v>64</v>
      </c>
      <c r="W19" s="265"/>
      <c r="X19" s="111">
        <v>0</v>
      </c>
      <c r="Y19" s="139"/>
      <c r="Z19" s="266">
        <v>73</v>
      </c>
      <c r="AA19" s="267">
        <v>26</v>
      </c>
      <c r="AB19" s="138"/>
      <c r="AC19" s="278">
        <v>53</v>
      </c>
      <c r="AD19" s="153">
        <v>18</v>
      </c>
      <c r="AE19" s="277">
        <v>50</v>
      </c>
      <c r="AF19" s="41"/>
    </row>
    <row r="20" spans="1:34" ht="21.75" customHeight="1" x14ac:dyDescent="0.2">
      <c r="A20" s="40">
        <v>276</v>
      </c>
      <c r="B20" s="55">
        <v>22</v>
      </c>
      <c r="C20" s="21"/>
      <c r="D20" s="84" t="s">
        <v>14</v>
      </c>
      <c r="E20" s="111">
        <v>11</v>
      </c>
      <c r="F20" s="111">
        <v>10</v>
      </c>
      <c r="G20" s="22"/>
      <c r="H20" s="40">
        <v>260</v>
      </c>
      <c r="I20" s="55">
        <v>22</v>
      </c>
      <c r="J20" s="41"/>
      <c r="K20" s="71">
        <f t="shared" si="0"/>
        <v>-16</v>
      </c>
      <c r="L20" s="72">
        <f t="shared" si="1"/>
        <v>-5.7971014492753623</v>
      </c>
      <c r="M20" s="230">
        <f t="shared" si="2"/>
        <v>263</v>
      </c>
      <c r="N20" s="231">
        <f t="shared" si="3"/>
        <v>-3</v>
      </c>
      <c r="O20" s="28"/>
      <c r="P20" s="7">
        <v>1</v>
      </c>
      <c r="Q20" s="7">
        <v>2</v>
      </c>
      <c r="R20" s="99"/>
      <c r="S20" s="262">
        <v>8</v>
      </c>
      <c r="T20" s="293" t="s">
        <v>64</v>
      </c>
      <c r="U20" s="264">
        <v>5</v>
      </c>
      <c r="V20" s="263" t="s">
        <v>64</v>
      </c>
      <c r="W20" s="265"/>
      <c r="X20" s="111">
        <v>1</v>
      </c>
      <c r="Y20" s="139"/>
      <c r="Z20" s="266">
        <v>74</v>
      </c>
      <c r="AA20" s="267">
        <v>24</v>
      </c>
      <c r="AB20" s="138"/>
      <c r="AC20" s="276">
        <v>72</v>
      </c>
      <c r="AD20" s="153">
        <v>11</v>
      </c>
      <c r="AE20" s="277">
        <v>64</v>
      </c>
      <c r="AF20" s="41"/>
    </row>
    <row r="21" spans="1:34" ht="21.75" customHeight="1" x14ac:dyDescent="0.2">
      <c r="A21" s="40">
        <v>256</v>
      </c>
      <c r="B21" s="55">
        <v>32</v>
      </c>
      <c r="C21" s="21"/>
      <c r="D21" s="84" t="s">
        <v>15</v>
      </c>
      <c r="E21" s="111">
        <v>13</v>
      </c>
      <c r="F21" s="111">
        <v>13</v>
      </c>
      <c r="G21" s="22"/>
      <c r="H21" s="40">
        <v>245</v>
      </c>
      <c r="I21" s="55">
        <v>36</v>
      </c>
      <c r="J21" s="41"/>
      <c r="K21" s="71">
        <f t="shared" si="0"/>
        <v>-11</v>
      </c>
      <c r="L21" s="72">
        <f t="shared" si="1"/>
        <v>-4.296875</v>
      </c>
      <c r="M21" s="230">
        <f t="shared" si="2"/>
        <v>251</v>
      </c>
      <c r="N21" s="231">
        <f t="shared" si="3"/>
        <v>-6</v>
      </c>
      <c r="O21" s="28"/>
      <c r="P21" s="7">
        <v>3</v>
      </c>
      <c r="Q21" s="7">
        <v>11</v>
      </c>
      <c r="R21" s="99"/>
      <c r="S21" s="262">
        <v>3</v>
      </c>
      <c r="T21" s="293" t="s">
        <v>64</v>
      </c>
      <c r="U21" s="264">
        <v>5</v>
      </c>
      <c r="V21" s="263" t="s">
        <v>64</v>
      </c>
      <c r="W21" s="265"/>
      <c r="X21" s="111">
        <v>0</v>
      </c>
      <c r="Y21" s="139"/>
      <c r="Z21" s="266">
        <v>73</v>
      </c>
      <c r="AA21" s="267">
        <v>24</v>
      </c>
      <c r="AB21" s="138"/>
      <c r="AC21" s="278">
        <v>55</v>
      </c>
      <c r="AD21" s="263">
        <v>4</v>
      </c>
      <c r="AE21" s="279">
        <v>66</v>
      </c>
      <c r="AF21" s="41"/>
      <c r="AH21" s="154" t="s">
        <v>0</v>
      </c>
    </row>
    <row r="22" spans="1:34" ht="21.75" customHeight="1" x14ac:dyDescent="0.2">
      <c r="A22" s="40">
        <v>675</v>
      </c>
      <c r="B22" s="55">
        <v>66</v>
      </c>
      <c r="C22" s="21"/>
      <c r="D22" s="84" t="s">
        <v>16</v>
      </c>
      <c r="E22" s="111">
        <v>22</v>
      </c>
      <c r="F22" s="111">
        <v>22</v>
      </c>
      <c r="G22" s="22"/>
      <c r="H22" s="40">
        <v>662</v>
      </c>
      <c r="I22" s="55">
        <v>66</v>
      </c>
      <c r="J22" s="41"/>
      <c r="K22" s="71">
        <f t="shared" si="0"/>
        <v>-13</v>
      </c>
      <c r="L22" s="72">
        <f t="shared" si="1"/>
        <v>-1.925925925925926</v>
      </c>
      <c r="M22" s="230">
        <f t="shared" si="2"/>
        <v>664</v>
      </c>
      <c r="N22" s="231">
        <f t="shared" si="3"/>
        <v>-2</v>
      </c>
      <c r="O22" s="28"/>
      <c r="P22" s="7">
        <v>18</v>
      </c>
      <c r="Q22" s="7">
        <v>2</v>
      </c>
      <c r="R22" s="99"/>
      <c r="S22" s="262">
        <v>17</v>
      </c>
      <c r="T22" s="293" t="s">
        <v>64</v>
      </c>
      <c r="U22" s="264">
        <v>10</v>
      </c>
      <c r="V22" s="263" t="s">
        <v>64</v>
      </c>
      <c r="W22" s="265"/>
      <c r="X22" s="111">
        <v>2</v>
      </c>
      <c r="Y22" s="139"/>
      <c r="Z22" s="266">
        <v>69</v>
      </c>
      <c r="AA22" s="267">
        <v>19</v>
      </c>
      <c r="AB22" s="138"/>
      <c r="AC22" s="278">
        <v>54</v>
      </c>
      <c r="AD22" s="153">
        <v>11</v>
      </c>
      <c r="AE22" s="277">
        <v>63</v>
      </c>
      <c r="AF22" s="41"/>
    </row>
    <row r="23" spans="1:34" ht="21.75" customHeight="1" x14ac:dyDescent="0.2">
      <c r="A23" s="161">
        <v>109</v>
      </c>
      <c r="B23" s="162">
        <v>18</v>
      </c>
      <c r="C23" s="21"/>
      <c r="D23" s="163" t="s">
        <v>17</v>
      </c>
      <c r="E23" s="164">
        <v>7</v>
      </c>
      <c r="F23" s="164">
        <v>7</v>
      </c>
      <c r="G23" s="22"/>
      <c r="H23" s="161">
        <v>102</v>
      </c>
      <c r="I23" s="162">
        <v>18</v>
      </c>
      <c r="J23" s="41"/>
      <c r="K23" s="214">
        <f t="shared" si="0"/>
        <v>-7</v>
      </c>
      <c r="L23" s="215">
        <f t="shared" si="1"/>
        <v>-6.4220183486238538</v>
      </c>
      <c r="M23" s="232">
        <f t="shared" si="2"/>
        <v>103</v>
      </c>
      <c r="N23" s="233">
        <f t="shared" si="3"/>
        <v>-1</v>
      </c>
      <c r="O23" s="28"/>
      <c r="P23" s="165">
        <v>0</v>
      </c>
      <c r="Q23" s="217">
        <v>1</v>
      </c>
      <c r="R23" s="166"/>
      <c r="S23" s="280">
        <v>2</v>
      </c>
      <c r="T23" s="281" t="s">
        <v>64</v>
      </c>
      <c r="U23" s="282">
        <v>4</v>
      </c>
      <c r="V23" s="281" t="s">
        <v>64</v>
      </c>
      <c r="W23" s="283"/>
      <c r="X23" s="164">
        <v>0</v>
      </c>
      <c r="Y23" s="139"/>
      <c r="Z23" s="284">
        <v>70</v>
      </c>
      <c r="AA23" s="285">
        <v>22</v>
      </c>
      <c r="AB23" s="138"/>
      <c r="AC23" s="356" t="s">
        <v>64</v>
      </c>
      <c r="AD23" s="287">
        <v>15</v>
      </c>
      <c r="AE23" s="288">
        <v>70</v>
      </c>
      <c r="AF23" s="41"/>
    </row>
    <row r="24" spans="1:34" s="11" customFormat="1" ht="5.25" customHeight="1" x14ac:dyDescent="0.2">
      <c r="A24" s="67"/>
      <c r="B24" s="61"/>
      <c r="C24" s="68"/>
      <c r="D24" s="69"/>
      <c r="E24" s="107"/>
      <c r="F24" s="107" t="s">
        <v>0</v>
      </c>
      <c r="G24" s="69"/>
      <c r="H24" s="67"/>
      <c r="I24" s="61"/>
      <c r="J24" s="61"/>
      <c r="K24" s="58"/>
      <c r="L24" s="59"/>
      <c r="M24" s="234"/>
      <c r="N24" s="234"/>
      <c r="O24" s="245"/>
      <c r="P24" s="60"/>
      <c r="Q24" s="60"/>
      <c r="R24" s="100"/>
      <c r="S24" s="61"/>
      <c r="T24" s="60"/>
      <c r="U24" s="62"/>
      <c r="V24" s="60"/>
      <c r="W24" s="100"/>
      <c r="X24" s="60"/>
      <c r="Y24" s="245"/>
      <c r="Z24" s="61"/>
      <c r="AA24" s="59"/>
      <c r="AB24" s="61"/>
      <c r="AC24" s="60"/>
      <c r="AD24" s="60"/>
      <c r="AE24" s="186"/>
      <c r="AF24" s="61"/>
    </row>
    <row r="25" spans="1:34" ht="30" customHeight="1" x14ac:dyDescent="0.2">
      <c r="A25" s="47">
        <v>0</v>
      </c>
      <c r="B25" s="222">
        <v>0</v>
      </c>
      <c r="C25" s="21"/>
      <c r="D25" s="79" t="s">
        <v>63</v>
      </c>
      <c r="E25" s="112">
        <v>3</v>
      </c>
      <c r="F25" s="112">
        <v>3</v>
      </c>
      <c r="G25" s="22"/>
      <c r="H25" s="47">
        <v>0</v>
      </c>
      <c r="I25" s="65">
        <v>0</v>
      </c>
      <c r="J25" s="41"/>
      <c r="K25" s="151">
        <v>0</v>
      </c>
      <c r="L25" s="152">
        <v>0</v>
      </c>
      <c r="M25" s="235">
        <f>SUM(A25+P25-S25-U25-X25)</f>
        <v>0</v>
      </c>
      <c r="N25" s="236">
        <f>SUM(H25-M25)</f>
        <v>0</v>
      </c>
      <c r="O25" s="246"/>
      <c r="P25" s="85">
        <v>0</v>
      </c>
      <c r="Q25" s="49">
        <v>0</v>
      </c>
      <c r="R25" s="101"/>
      <c r="S25" s="86">
        <v>0</v>
      </c>
      <c r="T25" s="116" t="s">
        <v>64</v>
      </c>
      <c r="U25" s="87">
        <v>0</v>
      </c>
      <c r="V25" s="116" t="s">
        <v>64</v>
      </c>
      <c r="W25" s="102"/>
      <c r="X25" s="88">
        <v>0</v>
      </c>
      <c r="Y25" s="246"/>
      <c r="Z25" s="66" t="s">
        <v>64</v>
      </c>
      <c r="AA25" s="90">
        <v>0</v>
      </c>
      <c r="AB25" s="41"/>
      <c r="AC25" s="93" t="s">
        <v>64</v>
      </c>
      <c r="AD25" s="116" t="s">
        <v>64</v>
      </c>
      <c r="AE25" s="187" t="s">
        <v>64</v>
      </c>
      <c r="AF25" s="41"/>
    </row>
    <row r="26" spans="1:34" s="11" customFormat="1" ht="6.75" customHeight="1" x14ac:dyDescent="0.2">
      <c r="A26" s="67"/>
      <c r="B26" s="61"/>
      <c r="C26" s="68"/>
      <c r="D26" s="69"/>
      <c r="E26" s="107"/>
      <c r="F26" s="107"/>
      <c r="G26" s="69"/>
      <c r="H26" s="67"/>
      <c r="I26" s="61"/>
      <c r="J26" s="61"/>
      <c r="K26" s="58"/>
      <c r="L26" s="59"/>
      <c r="M26" s="234"/>
      <c r="N26" s="234"/>
      <c r="O26" s="245"/>
      <c r="P26" s="60"/>
      <c r="Q26" s="60"/>
      <c r="R26" s="100"/>
      <c r="S26" s="61"/>
      <c r="T26" s="60"/>
      <c r="U26" s="62"/>
      <c r="V26" s="60"/>
      <c r="W26" s="100"/>
      <c r="X26" s="60">
        <v>0</v>
      </c>
      <c r="Y26" s="245"/>
      <c r="Z26" s="61"/>
      <c r="AA26" s="59"/>
      <c r="AB26" s="61"/>
      <c r="AC26" s="60"/>
      <c r="AD26" s="60"/>
      <c r="AE26" s="186"/>
      <c r="AF26" s="61"/>
    </row>
    <row r="27" spans="1:34" s="149" customFormat="1" ht="27.75" customHeight="1" x14ac:dyDescent="0.2">
      <c r="A27" s="135">
        <v>32</v>
      </c>
      <c r="B27" s="136">
        <v>11</v>
      </c>
      <c r="C27" s="137"/>
      <c r="D27" s="79" t="s">
        <v>53</v>
      </c>
      <c r="E27" s="112">
        <v>2</v>
      </c>
      <c r="F27" s="112">
        <v>2</v>
      </c>
      <c r="G27" s="22"/>
      <c r="H27" s="135">
        <v>30</v>
      </c>
      <c r="I27" s="136">
        <v>11</v>
      </c>
      <c r="J27" s="138"/>
      <c r="K27" s="80">
        <f>H27-A27</f>
        <v>-2</v>
      </c>
      <c r="L27" s="81">
        <f>SUM(K27/A27*100)</f>
        <v>-6.25</v>
      </c>
      <c r="M27" s="235">
        <f>SUM(A27+P27-S27-U27-X27)</f>
        <v>29</v>
      </c>
      <c r="N27" s="236">
        <f>SUM(H27-M27)</f>
        <v>1</v>
      </c>
      <c r="O27" s="247"/>
      <c r="P27" s="140">
        <v>0</v>
      </c>
      <c r="Q27" s="141">
        <v>0</v>
      </c>
      <c r="R27" s="142"/>
      <c r="S27" s="143">
        <v>2</v>
      </c>
      <c r="T27" s="148" t="s">
        <v>64</v>
      </c>
      <c r="U27" s="144">
        <v>1</v>
      </c>
      <c r="V27" s="148" t="s">
        <v>64</v>
      </c>
      <c r="W27" s="145"/>
      <c r="X27" s="112"/>
      <c r="Y27" s="247"/>
      <c r="Z27" s="146">
        <v>78</v>
      </c>
      <c r="AA27" s="136">
        <v>32</v>
      </c>
      <c r="AB27" s="138"/>
      <c r="AC27" s="147" t="s">
        <v>64</v>
      </c>
      <c r="AD27" s="148">
        <v>32</v>
      </c>
      <c r="AE27" s="191">
        <v>89</v>
      </c>
      <c r="AF27" s="138"/>
    </row>
    <row r="28" spans="1:34" s="11" customFormat="1" ht="6.75" customHeight="1" x14ac:dyDescent="0.2">
      <c r="A28" s="67"/>
      <c r="B28" s="61"/>
      <c r="C28" s="68"/>
      <c r="D28" s="69"/>
      <c r="E28" s="107"/>
      <c r="F28" s="107"/>
      <c r="G28" s="69"/>
      <c r="H28" s="67"/>
      <c r="I28" s="61"/>
      <c r="J28" s="61"/>
      <c r="K28" s="58"/>
      <c r="L28" s="59"/>
      <c r="M28" s="234"/>
      <c r="N28" s="234"/>
      <c r="O28" s="248"/>
      <c r="P28" s="60"/>
      <c r="Q28" s="60"/>
      <c r="R28" s="100"/>
      <c r="S28" s="61"/>
      <c r="T28" s="60"/>
      <c r="U28" s="62"/>
      <c r="V28" s="60"/>
      <c r="W28" s="100"/>
      <c r="X28" s="60"/>
      <c r="Y28" s="248"/>
      <c r="Z28" s="61"/>
      <c r="AA28" s="59"/>
      <c r="AB28" s="249"/>
      <c r="AC28" s="60"/>
      <c r="AD28" s="60" t="s">
        <v>0</v>
      </c>
      <c r="AE28" s="186"/>
      <c r="AF28" s="61"/>
    </row>
    <row r="29" spans="1:34" s="331" customFormat="1" ht="30.75" customHeight="1" thickBot="1" x14ac:dyDescent="0.3">
      <c r="A29" s="316">
        <f>SUM(A5:A27)</f>
        <v>5660</v>
      </c>
      <c r="B29" s="316">
        <f>SUM(B27:B28,B25,B5:B23)</f>
        <v>544</v>
      </c>
      <c r="C29" s="317"/>
      <c r="D29" s="193" t="s">
        <v>48</v>
      </c>
      <c r="E29" s="316">
        <f>SUM(E27:E28,E25,E5:E23)</f>
        <v>250</v>
      </c>
      <c r="F29" s="316">
        <f>SUM(F27,F25,F5:F23)</f>
        <v>247</v>
      </c>
      <c r="G29" s="318"/>
      <c r="H29" s="316">
        <f>SUM(H5:H27)</f>
        <v>5477</v>
      </c>
      <c r="I29" s="316">
        <f>SUM(I27:I28,I25,I5:I23)</f>
        <v>543</v>
      </c>
      <c r="J29" s="319"/>
      <c r="K29" s="320">
        <f>SUM(K27:K28,K25,K5:K23)</f>
        <v>-183</v>
      </c>
      <c r="L29" s="321">
        <f>SUM(K29/A29*100)</f>
        <v>-3.2332155477031805</v>
      </c>
      <c r="M29" s="322">
        <f>SUM(M27:M28,M25,M5:M23)</f>
        <v>5477</v>
      </c>
      <c r="N29" s="323">
        <f>SUM(N27:N28,N25,N5:N23)</f>
        <v>0</v>
      </c>
      <c r="O29" s="324"/>
      <c r="P29" s="325">
        <f>SUM(P27:P28,P25,P5:P23)</f>
        <v>89</v>
      </c>
      <c r="Q29" s="325">
        <f>SUM(Q27:Q28,Q25,Q5:Q23)</f>
        <v>39</v>
      </c>
      <c r="R29" s="326"/>
      <c r="S29" s="325">
        <f>SUM(S27:S28,S25,S5:S23)</f>
        <v>146</v>
      </c>
      <c r="T29" s="325">
        <f>SUM(T27:T28,T25,T5:T23)</f>
        <v>0</v>
      </c>
      <c r="U29" s="325">
        <f>SUM(U27:U28,U25,U5:U23)</f>
        <v>102</v>
      </c>
      <c r="V29" s="325">
        <f>SUM(V27:V28,V25,V5:V23)</f>
        <v>0</v>
      </c>
      <c r="W29" s="326"/>
      <c r="X29" s="325">
        <f>SUM(X27:X28,X25,X5:X23)</f>
        <v>24</v>
      </c>
      <c r="Y29" s="324"/>
      <c r="Z29" s="327">
        <v>72</v>
      </c>
      <c r="AA29" s="327">
        <v>23</v>
      </c>
      <c r="AB29" s="328"/>
      <c r="AC29" s="327">
        <v>55</v>
      </c>
      <c r="AD29" s="327">
        <v>18</v>
      </c>
      <c r="AE29" s="329">
        <v>69</v>
      </c>
      <c r="AF29" s="330"/>
      <c r="AH29" s="331" t="s">
        <v>0</v>
      </c>
    </row>
    <row r="30" spans="1:34" s="11" customFormat="1" ht="19.5" customHeight="1" thickBot="1" x14ac:dyDescent="0.25">
      <c r="A30" s="67"/>
      <c r="B30" s="61"/>
      <c r="C30" s="68"/>
      <c r="D30" s="69"/>
      <c r="E30" s="107"/>
      <c r="F30" s="107"/>
      <c r="G30" s="69"/>
      <c r="H30" s="67"/>
      <c r="I30" s="61"/>
      <c r="J30" s="61"/>
      <c r="K30" s="58"/>
      <c r="L30" s="59"/>
      <c r="M30" s="234"/>
      <c r="N30" s="234"/>
      <c r="O30" s="70"/>
      <c r="P30" s="60"/>
      <c r="Q30" s="60"/>
      <c r="R30" s="100"/>
      <c r="S30" s="61"/>
      <c r="T30" s="60"/>
      <c r="U30" s="62"/>
      <c r="V30" s="60"/>
      <c r="W30" s="100"/>
      <c r="X30" s="60"/>
      <c r="Y30" s="70"/>
      <c r="Z30" s="61"/>
      <c r="AA30" s="59"/>
      <c r="AB30" s="61"/>
      <c r="AC30" s="60"/>
      <c r="AD30" s="60"/>
      <c r="AE30" s="60"/>
      <c r="AF30" s="61"/>
    </row>
    <row r="31" spans="1:34" ht="21.75" customHeight="1" x14ac:dyDescent="0.2">
      <c r="A31" s="197">
        <v>356</v>
      </c>
      <c r="B31" s="194">
        <v>26</v>
      </c>
      <c r="C31" s="167"/>
      <c r="D31" s="195" t="s">
        <v>36</v>
      </c>
      <c r="E31" s="196">
        <v>14</v>
      </c>
      <c r="F31" s="196">
        <v>14</v>
      </c>
      <c r="G31" s="170"/>
      <c r="H31" s="197">
        <v>329</v>
      </c>
      <c r="I31" s="194">
        <v>24</v>
      </c>
      <c r="J31" s="173"/>
      <c r="K31" s="198">
        <f>H31-A31</f>
        <v>-27</v>
      </c>
      <c r="L31" s="199">
        <f>SUM(K31/A31*100)</f>
        <v>-7.5842696629213489</v>
      </c>
      <c r="M31" s="237">
        <f>SUM(A31+P31-S31-U31-X31)</f>
        <v>335</v>
      </c>
      <c r="N31" s="229">
        <f>SUM(H31-M31)</f>
        <v>-6</v>
      </c>
      <c r="O31" s="174"/>
      <c r="P31" s="200">
        <v>11</v>
      </c>
      <c r="Q31" s="200">
        <v>8</v>
      </c>
      <c r="R31" s="201"/>
      <c r="S31" s="202">
        <v>14</v>
      </c>
      <c r="T31" s="216" t="s">
        <v>64</v>
      </c>
      <c r="U31" s="203">
        <v>14</v>
      </c>
      <c r="V31" s="216" t="s">
        <v>64</v>
      </c>
      <c r="W31" s="204"/>
      <c r="X31" s="205">
        <v>4</v>
      </c>
      <c r="Y31" s="174"/>
      <c r="Z31" s="206">
        <v>72</v>
      </c>
      <c r="AA31" s="194">
        <v>15</v>
      </c>
      <c r="AB31" s="173"/>
      <c r="AC31" s="207">
        <v>54</v>
      </c>
      <c r="AD31" s="200">
        <v>13</v>
      </c>
      <c r="AE31" s="208">
        <v>71</v>
      </c>
      <c r="AF31" s="41"/>
    </row>
    <row r="32" spans="1:34" ht="21.75" customHeight="1" x14ac:dyDescent="0.2">
      <c r="A32" s="40">
        <v>335</v>
      </c>
      <c r="B32" s="55">
        <v>12</v>
      </c>
      <c r="C32" s="21"/>
      <c r="D32" s="84" t="s">
        <v>37</v>
      </c>
      <c r="E32" s="111">
        <v>14</v>
      </c>
      <c r="F32" s="111">
        <v>13</v>
      </c>
      <c r="G32" s="22"/>
      <c r="H32" s="40">
        <v>323</v>
      </c>
      <c r="I32" s="55">
        <v>11</v>
      </c>
      <c r="J32" s="41"/>
      <c r="K32" s="71">
        <f>H32-A32</f>
        <v>-12</v>
      </c>
      <c r="L32" s="72">
        <f>SUM(K32/A32*100)</f>
        <v>-3.5820895522388061</v>
      </c>
      <c r="M32" s="238">
        <f>SUM(A32+P32-S32-U32-X32)</f>
        <v>322</v>
      </c>
      <c r="N32" s="231">
        <f>SUM(H32-M32)</f>
        <v>1</v>
      </c>
      <c r="O32" s="28"/>
      <c r="P32" s="7">
        <v>7</v>
      </c>
      <c r="Q32" s="7">
        <v>0</v>
      </c>
      <c r="R32" s="99"/>
      <c r="S32" s="38">
        <v>17</v>
      </c>
      <c r="T32" s="115" t="s">
        <v>64</v>
      </c>
      <c r="U32" s="39">
        <v>3</v>
      </c>
      <c r="V32" s="115" t="s">
        <v>64</v>
      </c>
      <c r="W32" s="104"/>
      <c r="X32" s="37">
        <v>0</v>
      </c>
      <c r="Y32" s="28"/>
      <c r="Z32" s="209">
        <v>73</v>
      </c>
      <c r="AA32" s="55">
        <v>17</v>
      </c>
      <c r="AB32" s="41"/>
      <c r="AC32" s="92">
        <v>71</v>
      </c>
      <c r="AD32" s="7">
        <v>15</v>
      </c>
      <c r="AE32" s="189">
        <v>75</v>
      </c>
      <c r="AF32" s="41"/>
    </row>
    <row r="33" spans="1:32" ht="21.75" customHeight="1" x14ac:dyDescent="0.2">
      <c r="A33" s="40">
        <v>75</v>
      </c>
      <c r="B33" s="55">
        <v>8</v>
      </c>
      <c r="C33" s="21"/>
      <c r="D33" s="84" t="s">
        <v>38</v>
      </c>
      <c r="E33" s="111">
        <v>4</v>
      </c>
      <c r="F33" s="111">
        <v>4</v>
      </c>
      <c r="G33" s="22"/>
      <c r="H33" s="40">
        <v>74</v>
      </c>
      <c r="I33" s="55">
        <v>7</v>
      </c>
      <c r="J33" s="41"/>
      <c r="K33" s="71">
        <f>H33-A33</f>
        <v>-1</v>
      </c>
      <c r="L33" s="72">
        <f>SUM(K33/A33*100)</f>
        <v>-1.3333333333333335</v>
      </c>
      <c r="M33" s="238">
        <f>SUM(A33+P33-S33-U33-X33)</f>
        <v>74</v>
      </c>
      <c r="N33" s="231">
        <f>SUM(H33-M33)</f>
        <v>0</v>
      </c>
      <c r="O33" s="28"/>
      <c r="P33" s="7">
        <v>1</v>
      </c>
      <c r="Q33" s="115">
        <v>0</v>
      </c>
      <c r="R33" s="99"/>
      <c r="S33" s="38">
        <v>1</v>
      </c>
      <c r="T33" s="115" t="s">
        <v>64</v>
      </c>
      <c r="U33" s="39">
        <v>1</v>
      </c>
      <c r="V33" s="115" t="s">
        <v>64</v>
      </c>
      <c r="W33" s="104"/>
      <c r="X33" s="37">
        <v>0</v>
      </c>
      <c r="Y33" s="28"/>
      <c r="Z33" s="209">
        <v>73</v>
      </c>
      <c r="AA33" s="55">
        <v>19</v>
      </c>
      <c r="AB33" s="41"/>
      <c r="AC33" s="114">
        <v>72</v>
      </c>
      <c r="AD33" s="7">
        <v>2</v>
      </c>
      <c r="AE33" s="189">
        <v>34</v>
      </c>
      <c r="AF33" s="41"/>
    </row>
    <row r="34" spans="1:32" ht="21.75" customHeight="1" x14ac:dyDescent="0.2">
      <c r="A34" s="40">
        <v>10</v>
      </c>
      <c r="B34" s="55">
        <v>0</v>
      </c>
      <c r="C34" s="21"/>
      <c r="D34" s="84" t="s">
        <v>52</v>
      </c>
      <c r="E34" s="111">
        <v>1</v>
      </c>
      <c r="F34" s="111">
        <v>1</v>
      </c>
      <c r="G34" s="22"/>
      <c r="H34" s="40">
        <v>16</v>
      </c>
      <c r="I34" s="55">
        <v>0</v>
      </c>
      <c r="J34" s="41"/>
      <c r="K34" s="159">
        <f>H34-A34</f>
        <v>6</v>
      </c>
      <c r="L34" s="160">
        <f>SUM(K34/A34*100)</f>
        <v>60</v>
      </c>
      <c r="M34" s="238">
        <f>SUM(A34+P34-S34-U34-X34)</f>
        <v>10</v>
      </c>
      <c r="N34" s="231">
        <v>0</v>
      </c>
      <c r="O34" s="28"/>
      <c r="P34" s="7">
        <v>0</v>
      </c>
      <c r="Q34" s="115"/>
      <c r="R34" s="99"/>
      <c r="S34" s="38">
        <v>0</v>
      </c>
      <c r="T34" s="115" t="s">
        <v>64</v>
      </c>
      <c r="U34" s="39">
        <v>0</v>
      </c>
      <c r="V34" s="115" t="s">
        <v>64</v>
      </c>
      <c r="W34" s="104"/>
      <c r="X34" s="37">
        <v>0</v>
      </c>
      <c r="Y34" s="28"/>
      <c r="Z34" s="64">
        <v>76</v>
      </c>
      <c r="AA34" s="55">
        <v>10</v>
      </c>
      <c r="AB34" s="41"/>
      <c r="AC34" s="114" t="s">
        <v>64</v>
      </c>
      <c r="AD34" s="115" t="s">
        <v>64</v>
      </c>
      <c r="AE34" s="210" t="s">
        <v>64</v>
      </c>
      <c r="AF34" s="41"/>
    </row>
    <row r="35" spans="1:32" s="331" customFormat="1" ht="21.75" customHeight="1" thickBot="1" x14ac:dyDescent="0.3">
      <c r="A35" s="332">
        <f>SUM(A31:A34)</f>
        <v>776</v>
      </c>
      <c r="B35" s="333">
        <f>SUM(B31:B34)</f>
        <v>46</v>
      </c>
      <c r="C35" s="317"/>
      <c r="D35" s="211" t="s">
        <v>49</v>
      </c>
      <c r="E35" s="334">
        <f>SUM(E31:E34)</f>
        <v>33</v>
      </c>
      <c r="F35" s="334">
        <f>SUM(F31:F34)</f>
        <v>32</v>
      </c>
      <c r="G35" s="318"/>
      <c r="H35" s="332">
        <f>SUM(H31:H34)</f>
        <v>742</v>
      </c>
      <c r="I35" s="333">
        <f>SUM(I31:I34)</f>
        <v>42</v>
      </c>
      <c r="J35" s="319"/>
      <c r="K35" s="335">
        <f>SUM(K31:K34)</f>
        <v>-34</v>
      </c>
      <c r="L35" s="321">
        <f>SUM(K35/A35*100)</f>
        <v>-4.3814432989690717</v>
      </c>
      <c r="M35" s="336">
        <f>SUM(M31:M34)</f>
        <v>741</v>
      </c>
      <c r="N35" s="337">
        <f>SUM(H35-M35)</f>
        <v>1</v>
      </c>
      <c r="O35" s="338"/>
      <c r="P35" s="339">
        <f>SUM(P31:P34)</f>
        <v>19</v>
      </c>
      <c r="Q35" s="339">
        <f>SUM(Q31:Q34)</f>
        <v>8</v>
      </c>
      <c r="R35" s="326"/>
      <c r="S35" s="339">
        <f>SUM(S31:S34)</f>
        <v>32</v>
      </c>
      <c r="T35" s="339">
        <f>SUM(T31:T34)</f>
        <v>0</v>
      </c>
      <c r="U35" s="339">
        <f>SUM(U31:U34)</f>
        <v>18</v>
      </c>
      <c r="V35" s="339">
        <f>SUM(V31:V34)</f>
        <v>0</v>
      </c>
      <c r="W35" s="326"/>
      <c r="X35" s="333">
        <f>SUM(X31:X34)</f>
        <v>4</v>
      </c>
      <c r="Y35" s="338"/>
      <c r="Z35" s="340">
        <v>73</v>
      </c>
      <c r="AA35" s="341">
        <v>16</v>
      </c>
      <c r="AB35" s="319"/>
      <c r="AC35" s="340">
        <v>61</v>
      </c>
      <c r="AD35" s="342">
        <v>18</v>
      </c>
      <c r="AE35" s="343">
        <v>72</v>
      </c>
      <c r="AF35" s="330"/>
    </row>
    <row r="36" spans="1:32" s="11" customFormat="1" ht="20.25" customHeight="1" thickBot="1" x14ac:dyDescent="0.25">
      <c r="A36" s="67"/>
      <c r="B36" s="61"/>
      <c r="C36" s="68"/>
      <c r="D36" s="69"/>
      <c r="E36" s="107"/>
      <c r="F36" s="107"/>
      <c r="G36" s="69"/>
      <c r="H36" s="67"/>
      <c r="I36" s="61"/>
      <c r="J36" s="61"/>
      <c r="K36" s="58"/>
      <c r="L36" s="59"/>
      <c r="M36" s="234"/>
      <c r="N36" s="234"/>
      <c r="O36" s="70"/>
      <c r="P36" s="60"/>
      <c r="Q36" s="60"/>
      <c r="R36" s="100"/>
      <c r="S36" s="61"/>
      <c r="T36" s="60"/>
      <c r="U36" s="62"/>
      <c r="V36" s="60"/>
      <c r="W36" s="100"/>
      <c r="X36" s="60"/>
      <c r="Y36" s="70"/>
      <c r="Z36" s="61"/>
      <c r="AA36" s="59"/>
      <c r="AB36" s="61"/>
      <c r="AC36" s="60"/>
      <c r="AD36" s="60"/>
      <c r="AE36" s="60"/>
      <c r="AF36" s="61"/>
    </row>
    <row r="37" spans="1:32" ht="32.25" customHeight="1" x14ac:dyDescent="0.2">
      <c r="A37" s="171">
        <v>63</v>
      </c>
      <c r="B37" s="172">
        <v>1</v>
      </c>
      <c r="C37" s="167"/>
      <c r="D37" s="168" t="s">
        <v>60</v>
      </c>
      <c r="E37" s="224">
        <v>3</v>
      </c>
      <c r="F37" s="169">
        <v>3</v>
      </c>
      <c r="G37" s="170"/>
      <c r="H37" s="171">
        <v>64</v>
      </c>
      <c r="I37" s="172">
        <v>1</v>
      </c>
      <c r="J37" s="173"/>
      <c r="K37" s="212">
        <f>H37-A37</f>
        <v>1</v>
      </c>
      <c r="L37" s="213">
        <f>SUM(K37/A37*100)</f>
        <v>1.5873015873015872</v>
      </c>
      <c r="M37" s="239">
        <f>SUM(A37+P37-S37-U37-X37)</f>
        <v>72</v>
      </c>
      <c r="N37" s="240">
        <f>SUM(H37-M37)</f>
        <v>-8</v>
      </c>
      <c r="O37" s="174"/>
      <c r="P37" s="175">
        <v>9</v>
      </c>
      <c r="Q37" s="176">
        <v>0</v>
      </c>
      <c r="R37" s="177"/>
      <c r="S37" s="178">
        <v>0</v>
      </c>
      <c r="T37" s="184" t="s">
        <v>64</v>
      </c>
      <c r="U37" s="179">
        <v>0</v>
      </c>
      <c r="V37" s="184" t="s">
        <v>64</v>
      </c>
      <c r="W37" s="180"/>
      <c r="X37" s="181"/>
      <c r="Y37" s="174"/>
      <c r="Z37" s="182">
        <v>52</v>
      </c>
      <c r="AA37" s="172">
        <v>5</v>
      </c>
      <c r="AB37" s="173"/>
      <c r="AC37" s="183">
        <v>48</v>
      </c>
      <c r="AD37" s="184" t="s">
        <v>64</v>
      </c>
      <c r="AE37" s="185" t="s">
        <v>64</v>
      </c>
      <c r="AF37" s="41"/>
    </row>
    <row r="38" spans="1:32" s="11" customFormat="1" ht="4.5" customHeight="1" x14ac:dyDescent="0.2">
      <c r="A38" s="67"/>
      <c r="B38" s="61"/>
      <c r="C38" s="68"/>
      <c r="D38" s="69"/>
      <c r="E38" s="107" t="s">
        <v>0</v>
      </c>
      <c r="F38" s="107" t="s">
        <v>0</v>
      </c>
      <c r="G38" s="69"/>
      <c r="H38" s="67"/>
      <c r="I38" s="61"/>
      <c r="J38" s="61"/>
      <c r="K38" s="58"/>
      <c r="L38" s="59"/>
      <c r="M38" s="234"/>
      <c r="N38" s="234"/>
      <c r="O38" s="70"/>
      <c r="P38" s="60"/>
      <c r="Q38" s="60"/>
      <c r="R38" s="100"/>
      <c r="S38" s="61"/>
      <c r="T38" s="60"/>
      <c r="U38" s="62"/>
      <c r="V38" s="60"/>
      <c r="W38" s="100"/>
      <c r="X38" s="60"/>
      <c r="Y38" s="70"/>
      <c r="Z38" s="61"/>
      <c r="AA38" s="59"/>
      <c r="AB38" s="61"/>
      <c r="AC38" s="60"/>
      <c r="AD38" s="60"/>
      <c r="AE38" s="186"/>
      <c r="AF38" s="61"/>
    </row>
    <row r="39" spans="1:32" ht="32.25" customHeight="1" x14ac:dyDescent="0.2">
      <c r="A39" s="47">
        <v>27</v>
      </c>
      <c r="B39" s="65">
        <v>0</v>
      </c>
      <c r="C39" s="21"/>
      <c r="D39" s="79" t="s">
        <v>61</v>
      </c>
      <c r="E39" s="223">
        <v>1</v>
      </c>
      <c r="F39" s="112">
        <v>1</v>
      </c>
      <c r="G39" s="22"/>
      <c r="H39" s="47">
        <v>27</v>
      </c>
      <c r="I39" s="65">
        <v>0</v>
      </c>
      <c r="J39" s="41"/>
      <c r="K39" s="151">
        <f>H39-A39</f>
        <v>0</v>
      </c>
      <c r="L39" s="152">
        <f>SUM(K39/A39*100)</f>
        <v>0</v>
      </c>
      <c r="M39" s="235">
        <f>SUM(A39+P39-S39-U39-X39)</f>
        <v>27</v>
      </c>
      <c r="N39" s="236">
        <f>SUM(H39-M39)</f>
        <v>0</v>
      </c>
      <c r="O39" s="28"/>
      <c r="P39" s="48">
        <v>0</v>
      </c>
      <c r="Q39" s="49">
        <v>0</v>
      </c>
      <c r="R39" s="101"/>
      <c r="S39" s="50">
        <v>0</v>
      </c>
      <c r="T39" s="116" t="s">
        <v>64</v>
      </c>
      <c r="U39" s="51">
        <v>0</v>
      </c>
      <c r="V39" s="116" t="s">
        <v>64</v>
      </c>
      <c r="W39" s="102"/>
      <c r="X39" s="52"/>
      <c r="Y39" s="28"/>
      <c r="Z39" s="82">
        <v>51</v>
      </c>
      <c r="AA39" s="65">
        <v>7</v>
      </c>
      <c r="AB39" s="41"/>
      <c r="AC39" s="93" t="s">
        <v>64</v>
      </c>
      <c r="AD39" s="116" t="s">
        <v>64</v>
      </c>
      <c r="AE39" s="187" t="s">
        <v>64</v>
      </c>
      <c r="AF39" s="41"/>
    </row>
    <row r="40" spans="1:32" s="11" customFormat="1" ht="4.5" customHeight="1" x14ac:dyDescent="0.2">
      <c r="A40" s="67"/>
      <c r="B40" s="61"/>
      <c r="C40" s="68"/>
      <c r="D40" s="69"/>
      <c r="E40" s="107"/>
      <c r="F40" s="107"/>
      <c r="G40" s="69"/>
      <c r="H40" s="67"/>
      <c r="I40" s="61"/>
      <c r="J40" s="61"/>
      <c r="K40" s="58"/>
      <c r="L40" s="59"/>
      <c r="M40" s="234"/>
      <c r="N40" s="234"/>
      <c r="O40" s="70"/>
      <c r="P40" s="60"/>
      <c r="Q40" s="60"/>
      <c r="R40" s="100"/>
      <c r="S40" s="61"/>
      <c r="T40" s="60"/>
      <c r="U40" s="62"/>
      <c r="V40" s="60"/>
      <c r="W40" s="100"/>
      <c r="X40" s="60"/>
      <c r="Y40" s="70"/>
      <c r="Z40" s="61"/>
      <c r="AA40" s="59"/>
      <c r="AB40" s="61"/>
      <c r="AC40" s="60"/>
      <c r="AD40" s="60"/>
      <c r="AE40" s="186"/>
      <c r="AF40" s="61"/>
    </row>
    <row r="41" spans="1:32" ht="21.75" customHeight="1" x14ac:dyDescent="0.2">
      <c r="A41" s="53">
        <v>336</v>
      </c>
      <c r="B41" s="54">
        <v>17</v>
      </c>
      <c r="C41" s="21"/>
      <c r="D41" s="83" t="s">
        <v>39</v>
      </c>
      <c r="E41" s="110">
        <v>11</v>
      </c>
      <c r="F41" s="110">
        <v>11</v>
      </c>
      <c r="G41" s="22"/>
      <c r="H41" s="53">
        <v>345</v>
      </c>
      <c r="I41" s="54">
        <v>19</v>
      </c>
      <c r="J41" s="41"/>
      <c r="K41" s="289">
        <f>H41-A41</f>
        <v>9</v>
      </c>
      <c r="L41" s="290">
        <f>SUM(K41/A41*100)</f>
        <v>2.6785714285714284</v>
      </c>
      <c r="M41" s="241">
        <f>SUM(A41+P41-S41-U41-X41)</f>
        <v>344</v>
      </c>
      <c r="N41" s="242">
        <f>SUM(H41-M41)</f>
        <v>1</v>
      </c>
      <c r="O41" s="28"/>
      <c r="P41" s="73">
        <v>14</v>
      </c>
      <c r="Q41" s="74">
        <v>2</v>
      </c>
      <c r="R41" s="98"/>
      <c r="S41" s="77">
        <v>5</v>
      </c>
      <c r="T41" s="117" t="s">
        <v>64</v>
      </c>
      <c r="U41" s="78">
        <v>1</v>
      </c>
      <c r="V41" s="117" t="s">
        <v>64</v>
      </c>
      <c r="W41" s="103"/>
      <c r="X41" s="75">
        <v>0</v>
      </c>
      <c r="Y41" s="28"/>
      <c r="Z41" s="63">
        <v>56</v>
      </c>
      <c r="AA41" s="54">
        <v>6</v>
      </c>
      <c r="AB41" s="41"/>
      <c r="AC41" s="91">
        <v>49</v>
      </c>
      <c r="AD41" s="117">
        <v>4</v>
      </c>
      <c r="AE41" s="188">
        <v>54</v>
      </c>
      <c r="AF41" s="41"/>
    </row>
    <row r="42" spans="1:32" ht="21.75" customHeight="1" x14ac:dyDescent="0.2">
      <c r="A42" s="40">
        <v>87</v>
      </c>
      <c r="B42" s="55">
        <v>4</v>
      </c>
      <c r="C42" s="21"/>
      <c r="D42" s="84" t="s">
        <v>40</v>
      </c>
      <c r="E42" s="111">
        <v>4</v>
      </c>
      <c r="F42" s="111">
        <v>4</v>
      </c>
      <c r="G42" s="22"/>
      <c r="H42" s="40">
        <v>84</v>
      </c>
      <c r="I42" s="55">
        <v>7</v>
      </c>
      <c r="J42" s="41"/>
      <c r="K42" s="71">
        <f>H42-A42</f>
        <v>-3</v>
      </c>
      <c r="L42" s="72">
        <f>SUM(K42/A42*100)</f>
        <v>-3.4482758620689653</v>
      </c>
      <c r="M42" s="238">
        <f>SUM(A42+P42-S42-U42-X42)</f>
        <v>83</v>
      </c>
      <c r="N42" s="231">
        <f>SUM(H42-M42)</f>
        <v>1</v>
      </c>
      <c r="O42" s="28"/>
      <c r="P42" s="36">
        <v>7</v>
      </c>
      <c r="Q42" s="7">
        <v>3</v>
      </c>
      <c r="R42" s="99"/>
      <c r="S42" s="38">
        <v>4</v>
      </c>
      <c r="T42" s="115" t="s">
        <v>64</v>
      </c>
      <c r="U42" s="39">
        <v>1</v>
      </c>
      <c r="V42" s="115" t="s">
        <v>64</v>
      </c>
      <c r="W42" s="104"/>
      <c r="X42" s="37">
        <v>6</v>
      </c>
      <c r="Y42" s="28"/>
      <c r="Z42" s="64">
        <v>57</v>
      </c>
      <c r="AA42" s="55">
        <v>6</v>
      </c>
      <c r="AB42" s="41"/>
      <c r="AC42" s="114">
        <v>55</v>
      </c>
      <c r="AD42" s="115">
        <v>6</v>
      </c>
      <c r="AE42" s="210">
        <v>56</v>
      </c>
      <c r="AF42" s="41"/>
    </row>
    <row r="43" spans="1:32" s="134" customFormat="1" ht="21.75" customHeight="1" x14ac:dyDescent="0.2">
      <c r="A43" s="56">
        <f>SUM(A41:A42)</f>
        <v>423</v>
      </c>
      <c r="B43" s="57">
        <f>SUM(B41:B42)</f>
        <v>21</v>
      </c>
      <c r="C43" s="120"/>
      <c r="D43" s="121" t="s">
        <v>41</v>
      </c>
      <c r="E43" s="76">
        <f>SUM(E41:E42)</f>
        <v>15</v>
      </c>
      <c r="F43" s="76">
        <f>SUM(F41:F42)</f>
        <v>15</v>
      </c>
      <c r="G43" s="123"/>
      <c r="H43" s="118">
        <f>SUM(H41:H42)</f>
        <v>429</v>
      </c>
      <c r="I43" s="119">
        <f>SUM(I41:I42)</f>
        <v>26</v>
      </c>
      <c r="J43" s="124"/>
      <c r="K43" s="291">
        <f>SUM(K41:K42)</f>
        <v>6</v>
      </c>
      <c r="L43" s="292">
        <f>SUM(L41:L42)</f>
        <v>-0.76970443349753692</v>
      </c>
      <c r="M43" s="243">
        <f>SUM(A43+P43-S43-U43-X43)</f>
        <v>427</v>
      </c>
      <c r="N43" s="233">
        <f>SUM(H43-M43)</f>
        <v>2</v>
      </c>
      <c r="O43" s="125"/>
      <c r="P43" s="126">
        <f>SUM(P41:P42)</f>
        <v>21</v>
      </c>
      <c r="Q43" s="127">
        <f>SUM(Q41:Q42)</f>
        <v>5</v>
      </c>
      <c r="R43" s="128"/>
      <c r="S43" s="129">
        <f>SUM(S41:S42)</f>
        <v>9</v>
      </c>
      <c r="T43" s="127">
        <f>SUM(T41:T42)</f>
        <v>0</v>
      </c>
      <c r="U43" s="130">
        <f>SUM(U41:U42)</f>
        <v>2</v>
      </c>
      <c r="V43" s="127">
        <f>SUM(V41:V42)</f>
        <v>0</v>
      </c>
      <c r="W43" s="131"/>
      <c r="X43" s="122">
        <f>SUM(X41:X42)</f>
        <v>6</v>
      </c>
      <c r="Y43" s="125"/>
      <c r="Z43" s="132">
        <v>56</v>
      </c>
      <c r="AA43" s="119">
        <v>6</v>
      </c>
      <c r="AB43" s="124"/>
      <c r="AC43" s="126"/>
      <c r="AD43" s="133"/>
      <c r="AE43" s="190"/>
      <c r="AF43" s="124"/>
    </row>
    <row r="44" spans="1:32" s="11" customFormat="1" ht="4.5" customHeight="1" x14ac:dyDescent="0.2">
      <c r="A44" s="67"/>
      <c r="B44" s="61"/>
      <c r="C44" s="68"/>
      <c r="D44" s="69"/>
      <c r="E44" s="107" t="s">
        <v>0</v>
      </c>
      <c r="F44" s="107" t="s">
        <v>0</v>
      </c>
      <c r="G44" s="69"/>
      <c r="H44" s="67"/>
      <c r="I44" s="61"/>
      <c r="J44" s="61"/>
      <c r="K44" s="58"/>
      <c r="L44" s="59"/>
      <c r="M44" s="234"/>
      <c r="N44" s="234"/>
      <c r="O44" s="70"/>
      <c r="P44" s="60"/>
      <c r="Q44" s="60"/>
      <c r="R44" s="100"/>
      <c r="S44" s="61"/>
      <c r="T44" s="60"/>
      <c r="U44" s="62"/>
      <c r="V44" s="60"/>
      <c r="W44" s="100"/>
      <c r="X44" s="60"/>
      <c r="Y44" s="70"/>
      <c r="Z44" s="61"/>
      <c r="AA44" s="59"/>
      <c r="AB44" s="61"/>
      <c r="AC44" s="60"/>
      <c r="AD44" s="60"/>
      <c r="AE44" s="186"/>
      <c r="AF44" s="61"/>
    </row>
    <row r="45" spans="1:32" s="149" customFormat="1" ht="27.75" customHeight="1" x14ac:dyDescent="0.2">
      <c r="A45" s="135">
        <v>161</v>
      </c>
      <c r="B45" s="136">
        <v>35</v>
      </c>
      <c r="C45" s="137"/>
      <c r="D45" s="150" t="s">
        <v>56</v>
      </c>
      <c r="E45" s="223">
        <v>6</v>
      </c>
      <c r="F45" s="112">
        <v>6</v>
      </c>
      <c r="G45" s="22"/>
      <c r="H45" s="135">
        <v>163</v>
      </c>
      <c r="I45" s="136">
        <v>35</v>
      </c>
      <c r="J45" s="138"/>
      <c r="K45" s="151">
        <f>H45-A45</f>
        <v>2</v>
      </c>
      <c r="L45" s="152">
        <f>SUM(K45/A45*100)</f>
        <v>1.2422360248447204</v>
      </c>
      <c r="M45" s="235">
        <f>SUM(A45+P45-S45-U45-X45)</f>
        <v>162</v>
      </c>
      <c r="N45" s="236">
        <f>SUM(H45-M45)</f>
        <v>1</v>
      </c>
      <c r="O45" s="139"/>
      <c r="P45" s="140">
        <v>6</v>
      </c>
      <c r="Q45" s="141">
        <v>0</v>
      </c>
      <c r="R45" s="142"/>
      <c r="S45" s="143">
        <v>4</v>
      </c>
      <c r="T45" s="148" t="s">
        <v>64</v>
      </c>
      <c r="U45" s="144">
        <v>1</v>
      </c>
      <c r="V45" s="148" t="s">
        <v>64</v>
      </c>
      <c r="W45" s="145"/>
      <c r="X45" s="112"/>
      <c r="Y45" s="139"/>
      <c r="Z45" s="146">
        <v>65</v>
      </c>
      <c r="AA45" s="136">
        <v>13</v>
      </c>
      <c r="AB45" s="138"/>
      <c r="AC45" s="147">
        <v>53</v>
      </c>
      <c r="AD45" s="141">
        <v>12</v>
      </c>
      <c r="AE45" s="192">
        <v>63</v>
      </c>
      <c r="AF45" s="138"/>
    </row>
    <row r="46" spans="1:32" s="11" customFormat="1" ht="4.5" customHeight="1" x14ac:dyDescent="0.2">
      <c r="A46" s="67" t="s">
        <v>0</v>
      </c>
      <c r="B46" s="61"/>
      <c r="C46" s="68"/>
      <c r="D46" s="69"/>
      <c r="E46" s="107"/>
      <c r="F46" s="107"/>
      <c r="G46" s="69"/>
      <c r="H46" s="67"/>
      <c r="I46" s="61"/>
      <c r="J46" s="61"/>
      <c r="K46" s="58"/>
      <c r="L46" s="59"/>
      <c r="M46" s="234"/>
      <c r="N46" s="234"/>
      <c r="O46" s="70"/>
      <c r="P46" s="60"/>
      <c r="Q46" s="60"/>
      <c r="R46" s="100"/>
      <c r="S46" s="61"/>
      <c r="T46" s="60"/>
      <c r="U46" s="62"/>
      <c r="V46" s="60"/>
      <c r="W46" s="100"/>
      <c r="X46" s="60"/>
      <c r="Y46" s="70"/>
      <c r="Z46" s="61"/>
      <c r="AA46" s="59"/>
      <c r="AB46" s="61"/>
      <c r="AC46" s="60"/>
      <c r="AD46" s="60"/>
      <c r="AE46" s="186"/>
      <c r="AF46" s="61"/>
    </row>
    <row r="47" spans="1:32" s="149" customFormat="1" ht="27.75" customHeight="1" x14ac:dyDescent="0.2">
      <c r="A47" s="135">
        <v>116</v>
      </c>
      <c r="B47" s="136">
        <v>1</v>
      </c>
      <c r="C47" s="137"/>
      <c r="D47" s="79" t="s">
        <v>54</v>
      </c>
      <c r="E47" s="223">
        <v>4</v>
      </c>
      <c r="F47" s="112">
        <v>4</v>
      </c>
      <c r="G47" s="22"/>
      <c r="H47" s="135">
        <v>116</v>
      </c>
      <c r="I47" s="136">
        <v>1</v>
      </c>
      <c r="J47" s="138"/>
      <c r="K47" s="151">
        <f>H47-A47</f>
        <v>0</v>
      </c>
      <c r="L47" s="152">
        <f>SUM(K47/A47*100)</f>
        <v>0</v>
      </c>
      <c r="M47" s="235">
        <f>SUM(A47+P47-S47-U47-X47)</f>
        <v>117</v>
      </c>
      <c r="N47" s="236">
        <f>SUM(H47-M47)</f>
        <v>-1</v>
      </c>
      <c r="O47" s="139"/>
      <c r="P47" s="140">
        <v>3</v>
      </c>
      <c r="Q47" s="141">
        <v>0</v>
      </c>
      <c r="R47" s="142"/>
      <c r="S47" s="143">
        <v>2</v>
      </c>
      <c r="T47" s="148" t="s">
        <v>64</v>
      </c>
      <c r="U47" s="144">
        <v>0</v>
      </c>
      <c r="V47" s="148" t="s">
        <v>64</v>
      </c>
      <c r="W47" s="145"/>
      <c r="X47" s="112"/>
      <c r="Y47" s="139"/>
      <c r="Z47" s="146">
        <v>63</v>
      </c>
      <c r="AA47" s="136">
        <v>16</v>
      </c>
      <c r="AB47" s="138"/>
      <c r="AC47" s="147">
        <v>52</v>
      </c>
      <c r="AD47" s="148">
        <v>8</v>
      </c>
      <c r="AE47" s="191">
        <v>46</v>
      </c>
      <c r="AF47" s="138"/>
    </row>
    <row r="48" spans="1:32" s="11" customFormat="1" ht="4.5" customHeight="1" x14ac:dyDescent="0.2">
      <c r="A48" s="67"/>
      <c r="B48" s="61"/>
      <c r="C48" s="68"/>
      <c r="D48" s="69"/>
      <c r="E48" s="107"/>
      <c r="F48" s="107"/>
      <c r="G48" s="69"/>
      <c r="H48" s="67"/>
      <c r="I48" s="61"/>
      <c r="J48" s="61"/>
      <c r="K48" s="58"/>
      <c r="L48" s="59"/>
      <c r="M48" s="234"/>
      <c r="N48" s="234"/>
      <c r="O48" s="70"/>
      <c r="P48" s="60"/>
      <c r="Q48" s="60"/>
      <c r="R48" s="100"/>
      <c r="S48" s="61"/>
      <c r="T48" s="60"/>
      <c r="U48" s="62"/>
      <c r="V48" s="60"/>
      <c r="W48" s="100"/>
      <c r="X48" s="60"/>
      <c r="Y48" s="70"/>
      <c r="Z48" s="61"/>
      <c r="AA48" s="59"/>
      <c r="AB48" s="61"/>
      <c r="AC48" s="60"/>
      <c r="AD48" s="60"/>
      <c r="AE48" s="186"/>
      <c r="AF48" s="61"/>
    </row>
    <row r="49" spans="1:32" s="331" customFormat="1" ht="21.75" customHeight="1" thickBot="1" x14ac:dyDescent="0.3">
      <c r="A49" s="344">
        <f>SUM(A37,A39,A43,A45,A47)</f>
        <v>790</v>
      </c>
      <c r="B49" s="344">
        <f>SUM(B37,B39,B43,B45,B47)</f>
        <v>58</v>
      </c>
      <c r="C49" s="317"/>
      <c r="D49" s="193" t="s">
        <v>62</v>
      </c>
      <c r="E49" s="344">
        <f>SUM(E37,E39,E43,E45,E47)</f>
        <v>29</v>
      </c>
      <c r="F49" s="344">
        <f>SUM(F37,F39,F43,F45,F47)</f>
        <v>29</v>
      </c>
      <c r="G49" s="318"/>
      <c r="H49" s="344">
        <f>SUM(H37,H39,H43,H45,H47)</f>
        <v>799</v>
      </c>
      <c r="I49" s="344">
        <f>SUM(I37,I39,I43,I45,I47)</f>
        <v>63</v>
      </c>
      <c r="J49" s="319"/>
      <c r="K49" s="345">
        <f>SUM(K37,K39,K41,K42,K45,K47)</f>
        <v>9</v>
      </c>
      <c r="L49" s="345">
        <f>SUM(L37,L39,L43,L45,L47)</f>
        <v>2.0598331786487707</v>
      </c>
      <c r="M49" s="346">
        <f>SUM(M37,M39,M43,M45,M47)</f>
        <v>805</v>
      </c>
      <c r="N49" s="346">
        <f>SUM(N37,N39,N43,N45,N47)</f>
        <v>-6</v>
      </c>
      <c r="O49" s="338"/>
      <c r="P49" s="347">
        <f>SUM(P37,P39,P43,P45,P47)</f>
        <v>39</v>
      </c>
      <c r="Q49" s="347">
        <f>SUM(Q37,Q39,Q43,Q45,Q47)</f>
        <v>5</v>
      </c>
      <c r="R49" s="348"/>
      <c r="S49" s="347">
        <f>SUM(S37,S39,S43,S45,S47)</f>
        <v>15</v>
      </c>
      <c r="T49" s="347">
        <f t="shared" ref="T49:V49" si="4">SUM(T37,T39,T43,T45,T47)</f>
        <v>0</v>
      </c>
      <c r="U49" s="347">
        <f t="shared" si="4"/>
        <v>3</v>
      </c>
      <c r="V49" s="347">
        <f t="shared" si="4"/>
        <v>0</v>
      </c>
      <c r="W49" s="349"/>
      <c r="X49" s="344">
        <f>SUM(X37,X39,X43,X45,X47)</f>
        <v>6</v>
      </c>
      <c r="Y49" s="338"/>
      <c r="Z49" s="347">
        <v>59</v>
      </c>
      <c r="AA49" s="350">
        <v>9</v>
      </c>
      <c r="AB49" s="319"/>
      <c r="AC49" s="347">
        <v>51</v>
      </c>
      <c r="AD49" s="351">
        <v>7</v>
      </c>
      <c r="AE49" s="352">
        <v>56</v>
      </c>
      <c r="AF49" s="330"/>
    </row>
    <row r="50" spans="1:32" s="11" customFormat="1" ht="26.25" customHeight="1" thickBot="1" x14ac:dyDescent="0.25">
      <c r="A50" s="67"/>
      <c r="B50" s="61"/>
      <c r="C50" s="68"/>
      <c r="D50" s="69"/>
      <c r="E50" s="107"/>
      <c r="F50" s="107"/>
      <c r="G50" s="69"/>
      <c r="H50" s="67"/>
      <c r="I50" s="61"/>
      <c r="J50" s="61"/>
      <c r="K50" s="58"/>
      <c r="L50" s="59"/>
      <c r="M50" s="234"/>
      <c r="N50" s="234"/>
      <c r="O50" s="70"/>
      <c r="P50" s="60"/>
      <c r="Q50" s="60"/>
      <c r="R50" s="100"/>
      <c r="S50" s="61"/>
      <c r="T50" s="60"/>
      <c r="U50" s="62"/>
      <c r="V50" s="60"/>
      <c r="W50" s="100"/>
      <c r="X50" s="60"/>
      <c r="Y50" s="70"/>
      <c r="Z50" s="61"/>
      <c r="AA50" s="59"/>
      <c r="AB50" s="61"/>
      <c r="AC50" s="60"/>
      <c r="AD50" s="60"/>
      <c r="AE50" s="60"/>
      <c r="AF50" s="61"/>
    </row>
    <row r="51" spans="1:32" s="96" customFormat="1" ht="22.5" customHeight="1" thickBot="1" x14ac:dyDescent="0.25">
      <c r="A51" s="297">
        <f>SUM(A49,A35,A29)</f>
        <v>7226</v>
      </c>
      <c r="B51" s="298">
        <f>SUM(B49,B35,B29)</f>
        <v>648</v>
      </c>
      <c r="C51" s="299"/>
      <c r="D51" s="300" t="s">
        <v>66</v>
      </c>
      <c r="E51" s="301">
        <f>SUM(E49,E35,E29)</f>
        <v>312</v>
      </c>
      <c r="F51" s="302">
        <f>SUM(F49,F35,F29)</f>
        <v>308</v>
      </c>
      <c r="G51" s="303"/>
      <c r="H51" s="304">
        <f>SUM(H49,H35,H29)</f>
        <v>7018</v>
      </c>
      <c r="I51" s="305">
        <f>SUM(I49,I35,I29)</f>
        <v>648</v>
      </c>
      <c r="J51" s="306"/>
      <c r="K51" s="314">
        <f>SUM(K49,K35,K29)</f>
        <v>-208</v>
      </c>
      <c r="L51" s="315">
        <f>SUM(K51/A51*100)</f>
        <v>-2.8784943260448381</v>
      </c>
      <c r="M51" s="244">
        <f>SUM(M49,M35,M29)</f>
        <v>7023</v>
      </c>
      <c r="N51" s="236">
        <f>SUM(N49,N35,N29)</f>
        <v>-5</v>
      </c>
      <c r="O51" s="95"/>
      <c r="P51" s="304">
        <f>SUM(P49,P35,P29)</f>
        <v>147</v>
      </c>
      <c r="Q51" s="309">
        <f>SUM(Q49,Q35,Q29)</f>
        <v>52</v>
      </c>
      <c r="R51" s="308"/>
      <c r="S51" s="309">
        <f>SUM(S49,S35,S29)</f>
        <v>193</v>
      </c>
      <c r="T51" s="310" t="s">
        <v>64</v>
      </c>
      <c r="U51" s="309">
        <f>SUM(U49,U35,U29)</f>
        <v>123</v>
      </c>
      <c r="V51" s="310" t="s">
        <v>64</v>
      </c>
      <c r="W51" s="308"/>
      <c r="X51" s="311">
        <f>SUM(X49,X35,X29)</f>
        <v>34</v>
      </c>
      <c r="Y51" s="95"/>
      <c r="Z51" s="312">
        <v>71</v>
      </c>
      <c r="AA51" s="305">
        <v>21</v>
      </c>
      <c r="AB51" s="313"/>
      <c r="AC51" s="312">
        <v>55</v>
      </c>
      <c r="AD51" s="307">
        <v>16</v>
      </c>
      <c r="AE51" s="305">
        <v>69</v>
      </c>
      <c r="AF51" s="94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57"/>
      <c r="N52" s="157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13" t="s">
        <v>0</v>
      </c>
      <c r="AD52" s="113"/>
      <c r="AE52" s="113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362" t="s">
        <v>31</v>
      </c>
      <c r="L53" s="362"/>
      <c r="M53" s="157"/>
      <c r="N53" s="15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58" t="s">
        <v>0</v>
      </c>
      <c r="AD53" s="97"/>
      <c r="AE53" s="97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5A688-F5AE-4429-AD8C-2141033D95CE}">
  <dimension ref="A1:AH54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XFD1048576"/>
    </sheetView>
  </sheetViews>
  <sheetFormatPr defaultColWidth="9.33203125" defaultRowHeight="12.75" x14ac:dyDescent="0.2"/>
  <cols>
    <col min="1" max="1" width="11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55" customWidth="1"/>
    <col min="14" max="14" width="15.83203125" style="155" customWidth="1"/>
    <col min="15" max="15" width="3.5" style="1" customWidth="1"/>
    <col min="16" max="18" width="5.5" style="1" customWidth="1"/>
    <col min="19" max="19" width="6" style="1" bestFit="1" customWidth="1"/>
    <col min="20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56"/>
      <c r="N1" s="156"/>
      <c r="O1" s="34"/>
      <c r="P1" s="35"/>
      <c r="Q1" s="35"/>
      <c r="R1" s="35"/>
      <c r="S1" s="35"/>
      <c r="T1" s="35"/>
      <c r="U1" s="35"/>
      <c r="V1" s="35"/>
      <c r="W1" s="35"/>
      <c r="X1" s="35"/>
      <c r="Y1" s="363"/>
      <c r="Z1" s="363"/>
      <c r="AA1" s="363"/>
      <c r="AB1" s="363"/>
      <c r="AC1" s="363"/>
      <c r="AD1" s="363"/>
      <c r="AE1" s="363"/>
      <c r="AF1" s="363"/>
    </row>
    <row r="2" spans="1:34" s="6" customFormat="1" ht="37.5" customHeight="1" x14ac:dyDescent="0.2">
      <c r="A2" s="354" t="s">
        <v>67</v>
      </c>
      <c r="B2" s="355"/>
      <c r="C2" s="30"/>
      <c r="D2" s="364" t="s">
        <v>51</v>
      </c>
      <c r="E2" s="366" t="s">
        <v>65</v>
      </c>
      <c r="F2" s="367"/>
      <c r="G2" s="31"/>
      <c r="H2" s="368" t="s">
        <v>70</v>
      </c>
      <c r="I2" s="369"/>
      <c r="J2" s="30"/>
      <c r="K2" s="370" t="s">
        <v>34</v>
      </c>
      <c r="L2" s="371"/>
      <c r="M2" s="225" t="s">
        <v>57</v>
      </c>
      <c r="N2" s="372" t="s">
        <v>58</v>
      </c>
      <c r="O2" s="32"/>
      <c r="P2" s="374" t="s">
        <v>55</v>
      </c>
      <c r="Q2" s="375"/>
      <c r="R2" s="375"/>
      <c r="S2" s="375"/>
      <c r="T2" s="375"/>
      <c r="U2" s="375"/>
      <c r="V2" s="375"/>
      <c r="W2" s="375"/>
      <c r="X2" s="376"/>
      <c r="Y2" s="32"/>
      <c r="Z2" s="377" t="s">
        <v>50</v>
      </c>
      <c r="AA2" s="378"/>
      <c r="AB2" s="379"/>
      <c r="AC2" s="379"/>
      <c r="AD2" s="379"/>
      <c r="AE2" s="379"/>
      <c r="AF2" s="30"/>
    </row>
    <row r="3" spans="1:34" s="6" customFormat="1" ht="38.25" x14ac:dyDescent="0.2">
      <c r="A3" s="218" t="s">
        <v>19</v>
      </c>
      <c r="B3" s="219" t="s">
        <v>42</v>
      </c>
      <c r="C3" s="16"/>
      <c r="D3" s="365"/>
      <c r="E3" s="250" t="s">
        <v>68</v>
      </c>
      <c r="F3" s="353" t="s">
        <v>69</v>
      </c>
      <c r="G3" s="15"/>
      <c r="H3" s="33" t="s">
        <v>20</v>
      </c>
      <c r="I3" s="89" t="s">
        <v>42</v>
      </c>
      <c r="J3" s="17"/>
      <c r="K3" s="108" t="s">
        <v>35</v>
      </c>
      <c r="L3" s="109" t="s">
        <v>18</v>
      </c>
      <c r="M3" s="226" t="s">
        <v>59</v>
      </c>
      <c r="N3" s="373"/>
      <c r="O3" s="28"/>
      <c r="P3" s="42" t="s">
        <v>21</v>
      </c>
      <c r="Q3" s="43" t="s">
        <v>22</v>
      </c>
      <c r="R3" s="105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06" t="s">
        <v>28</v>
      </c>
      <c r="X3" s="45" t="s">
        <v>29</v>
      </c>
      <c r="Y3" s="28"/>
      <c r="Z3" s="5" t="s">
        <v>45</v>
      </c>
      <c r="AA3" s="5" t="s">
        <v>44</v>
      </c>
      <c r="AB3" s="17"/>
      <c r="AC3" s="5" t="s">
        <v>46</v>
      </c>
      <c r="AD3" s="5" t="s">
        <v>43</v>
      </c>
      <c r="AE3" s="5" t="s">
        <v>47</v>
      </c>
      <c r="AF3" s="17"/>
    </row>
    <row r="4" spans="1:34" s="6" customFormat="1" ht="13.5" thickBot="1" x14ac:dyDescent="0.25">
      <c r="A4" s="220"/>
      <c r="B4" s="221"/>
      <c r="C4" s="16"/>
      <c r="D4" s="15"/>
      <c r="E4" s="16"/>
      <c r="F4" s="15"/>
      <c r="G4" s="15"/>
      <c r="H4" s="17"/>
      <c r="I4" s="17"/>
      <c r="J4" s="17"/>
      <c r="K4" s="18"/>
      <c r="L4" s="19"/>
      <c r="M4" s="227"/>
      <c r="N4" s="227"/>
      <c r="O4" s="246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197">
        <v>150</v>
      </c>
      <c r="B5" s="194">
        <v>20</v>
      </c>
      <c r="C5" s="167"/>
      <c r="D5" s="195" t="s">
        <v>1</v>
      </c>
      <c r="E5" s="196">
        <v>9</v>
      </c>
      <c r="F5" s="196">
        <v>9</v>
      </c>
      <c r="G5" s="170"/>
      <c r="H5" s="197">
        <v>147</v>
      </c>
      <c r="I5" s="194">
        <v>20</v>
      </c>
      <c r="J5" s="173"/>
      <c r="K5" s="198">
        <f t="shared" ref="K5:K23" si="0">H5-A5</f>
        <v>-3</v>
      </c>
      <c r="L5" s="199">
        <f t="shared" ref="L5:L23" si="1">SUM(K5/A5*100)</f>
        <v>-2</v>
      </c>
      <c r="M5" s="228">
        <f t="shared" ref="M5:M23" si="2">SUM(A5+P5-S5-U5-X5)</f>
        <v>145</v>
      </c>
      <c r="N5" s="229">
        <f t="shared" ref="N5:N23" si="3">SUM(H5-M5)</f>
        <v>2</v>
      </c>
      <c r="O5" s="174"/>
      <c r="P5" s="200">
        <v>0</v>
      </c>
      <c r="Q5" s="200">
        <v>1</v>
      </c>
      <c r="R5" s="201"/>
      <c r="S5" s="251">
        <v>3</v>
      </c>
      <c r="T5" s="252" t="s">
        <v>64</v>
      </c>
      <c r="U5" s="253">
        <v>2</v>
      </c>
      <c r="V5" s="252" t="s">
        <v>64</v>
      </c>
      <c r="W5" s="254"/>
      <c r="X5" s="196">
        <v>0</v>
      </c>
      <c r="Y5" s="255"/>
      <c r="Z5" s="256">
        <v>76</v>
      </c>
      <c r="AA5" s="257">
        <v>25</v>
      </c>
      <c r="AB5" s="258"/>
      <c r="AC5" s="259" t="s">
        <v>64</v>
      </c>
      <c r="AD5" s="260">
        <v>24</v>
      </c>
      <c r="AE5" s="261">
        <v>85</v>
      </c>
      <c r="AF5" s="41"/>
      <c r="AH5" s="2" t="s">
        <v>0</v>
      </c>
    </row>
    <row r="6" spans="1:34" ht="21.75" customHeight="1" x14ac:dyDescent="0.2">
      <c r="A6" s="40">
        <v>367</v>
      </c>
      <c r="B6" s="55">
        <v>41</v>
      </c>
      <c r="C6" s="21"/>
      <c r="D6" s="84" t="s">
        <v>2</v>
      </c>
      <c r="E6" s="111">
        <v>16</v>
      </c>
      <c r="F6" s="111">
        <v>16</v>
      </c>
      <c r="G6" s="22"/>
      <c r="H6" s="40">
        <v>368</v>
      </c>
      <c r="I6" s="55">
        <v>43</v>
      </c>
      <c r="J6" s="41"/>
      <c r="K6" s="159">
        <f t="shared" si="0"/>
        <v>1</v>
      </c>
      <c r="L6" s="160">
        <f t="shared" si="1"/>
        <v>0.27247956403269752</v>
      </c>
      <c r="M6" s="230">
        <f t="shared" si="2"/>
        <v>366</v>
      </c>
      <c r="N6" s="231">
        <f t="shared" si="3"/>
        <v>2</v>
      </c>
      <c r="O6" s="28"/>
      <c r="P6" s="7">
        <v>2</v>
      </c>
      <c r="Q6" s="7">
        <v>2</v>
      </c>
      <c r="R6" s="99"/>
      <c r="S6" s="262">
        <v>1</v>
      </c>
      <c r="T6" s="293" t="s">
        <v>64</v>
      </c>
      <c r="U6" s="264">
        <v>1</v>
      </c>
      <c r="V6" s="263" t="s">
        <v>64</v>
      </c>
      <c r="W6" s="265"/>
      <c r="X6" s="111">
        <v>1</v>
      </c>
      <c r="Y6" s="139"/>
      <c r="Z6" s="266">
        <v>72</v>
      </c>
      <c r="AA6" s="267">
        <v>21</v>
      </c>
      <c r="AB6" s="138"/>
      <c r="AC6" s="268">
        <v>71</v>
      </c>
      <c r="AD6" s="269">
        <v>5</v>
      </c>
      <c r="AE6" s="270">
        <v>58</v>
      </c>
      <c r="AF6" s="41"/>
    </row>
    <row r="7" spans="1:34" ht="21.75" customHeight="1" x14ac:dyDescent="0.2">
      <c r="A7" s="40">
        <v>203</v>
      </c>
      <c r="B7" s="55">
        <v>7</v>
      </c>
      <c r="C7" s="21"/>
      <c r="D7" s="84" t="s">
        <v>32</v>
      </c>
      <c r="E7" s="111">
        <v>8</v>
      </c>
      <c r="F7" s="111">
        <v>8</v>
      </c>
      <c r="G7" s="22"/>
      <c r="H7" s="40">
        <v>193</v>
      </c>
      <c r="I7" s="55">
        <v>7</v>
      </c>
      <c r="J7" s="41"/>
      <c r="K7" s="71">
        <f t="shared" si="0"/>
        <v>-10</v>
      </c>
      <c r="L7" s="72">
        <f t="shared" si="1"/>
        <v>-4.9261083743842367</v>
      </c>
      <c r="M7" s="230">
        <f t="shared" si="2"/>
        <v>195</v>
      </c>
      <c r="N7" s="231">
        <f t="shared" si="3"/>
        <v>-2</v>
      </c>
      <c r="O7" s="28"/>
      <c r="P7" s="7">
        <v>1</v>
      </c>
      <c r="Q7" s="7">
        <v>0</v>
      </c>
      <c r="R7" s="99"/>
      <c r="S7" s="271">
        <v>6</v>
      </c>
      <c r="T7" s="293" t="s">
        <v>64</v>
      </c>
      <c r="U7" s="264">
        <v>1</v>
      </c>
      <c r="V7" s="263" t="s">
        <v>64</v>
      </c>
      <c r="W7" s="265"/>
      <c r="X7" s="111">
        <v>2</v>
      </c>
      <c r="Y7" s="139"/>
      <c r="Z7" s="266">
        <v>72</v>
      </c>
      <c r="AA7" s="267">
        <v>25</v>
      </c>
      <c r="AB7" s="138"/>
      <c r="AC7" s="272">
        <v>76</v>
      </c>
      <c r="AD7" s="269">
        <v>24</v>
      </c>
      <c r="AE7" s="270">
        <v>69</v>
      </c>
      <c r="AF7" s="41"/>
    </row>
    <row r="8" spans="1:34" ht="21.75" customHeight="1" x14ac:dyDescent="0.2">
      <c r="A8" s="40">
        <v>122</v>
      </c>
      <c r="B8" s="55">
        <v>19</v>
      </c>
      <c r="C8" s="21"/>
      <c r="D8" s="84" t="s">
        <v>33</v>
      </c>
      <c r="E8" s="111">
        <v>7</v>
      </c>
      <c r="F8" s="111">
        <v>7</v>
      </c>
      <c r="G8" s="22"/>
      <c r="H8" s="40">
        <v>118</v>
      </c>
      <c r="I8" s="55">
        <v>19</v>
      </c>
      <c r="J8" s="41"/>
      <c r="K8" s="71">
        <f t="shared" si="0"/>
        <v>-4</v>
      </c>
      <c r="L8" s="72">
        <f t="shared" si="1"/>
        <v>-3.278688524590164</v>
      </c>
      <c r="M8" s="230">
        <f t="shared" si="2"/>
        <v>118</v>
      </c>
      <c r="N8" s="231">
        <f t="shared" si="3"/>
        <v>0</v>
      </c>
      <c r="O8" s="28"/>
      <c r="P8" s="7">
        <v>0</v>
      </c>
      <c r="Q8" s="7">
        <v>2</v>
      </c>
      <c r="R8" s="99"/>
      <c r="S8" s="271">
        <v>2</v>
      </c>
      <c r="T8" s="293" t="s">
        <v>64</v>
      </c>
      <c r="U8" s="264">
        <v>1</v>
      </c>
      <c r="V8" s="263" t="s">
        <v>64</v>
      </c>
      <c r="W8" s="265"/>
      <c r="X8" s="111">
        <v>1</v>
      </c>
      <c r="Y8" s="139"/>
      <c r="Z8" s="266">
        <v>70</v>
      </c>
      <c r="AA8" s="267">
        <v>22</v>
      </c>
      <c r="AB8" s="138"/>
      <c r="AC8" s="272" t="s">
        <v>64</v>
      </c>
      <c r="AD8" s="273">
        <v>25</v>
      </c>
      <c r="AE8" s="274">
        <v>72</v>
      </c>
      <c r="AF8" s="41"/>
    </row>
    <row r="9" spans="1:34" ht="21.75" customHeight="1" x14ac:dyDescent="0.2">
      <c r="A9" s="40">
        <v>256</v>
      </c>
      <c r="B9" s="55">
        <v>22</v>
      </c>
      <c r="C9" s="21"/>
      <c r="D9" s="84" t="s">
        <v>3</v>
      </c>
      <c r="E9" s="111">
        <v>11</v>
      </c>
      <c r="F9" s="111">
        <v>11</v>
      </c>
      <c r="G9" s="22"/>
      <c r="H9" s="40">
        <v>244</v>
      </c>
      <c r="I9" s="55">
        <v>23</v>
      </c>
      <c r="J9" s="41"/>
      <c r="K9" s="71">
        <f t="shared" si="0"/>
        <v>-12</v>
      </c>
      <c r="L9" s="72">
        <f t="shared" si="1"/>
        <v>-4.6875</v>
      </c>
      <c r="M9" s="230">
        <f t="shared" si="2"/>
        <v>242</v>
      </c>
      <c r="N9" s="231">
        <f t="shared" si="3"/>
        <v>2</v>
      </c>
      <c r="O9" s="28"/>
      <c r="P9" s="7">
        <v>0</v>
      </c>
      <c r="Q9" s="7">
        <v>6</v>
      </c>
      <c r="R9" s="99"/>
      <c r="S9" s="262">
        <v>5</v>
      </c>
      <c r="T9" s="293" t="s">
        <v>64</v>
      </c>
      <c r="U9" s="264">
        <v>4</v>
      </c>
      <c r="V9" s="263" t="s">
        <v>64</v>
      </c>
      <c r="W9" s="265"/>
      <c r="X9" s="111">
        <v>5</v>
      </c>
      <c r="Y9" s="139"/>
      <c r="Z9" s="266">
        <v>74</v>
      </c>
      <c r="AA9" s="267">
        <v>24</v>
      </c>
      <c r="AB9" s="138"/>
      <c r="AC9" s="272" t="s">
        <v>64</v>
      </c>
      <c r="AD9" s="269">
        <v>19</v>
      </c>
      <c r="AE9" s="270">
        <v>71</v>
      </c>
      <c r="AF9" s="41"/>
    </row>
    <row r="10" spans="1:34" ht="21.75" customHeight="1" x14ac:dyDescent="0.2">
      <c r="A10" s="40">
        <v>216</v>
      </c>
      <c r="B10" s="55">
        <v>22</v>
      </c>
      <c r="C10" s="21"/>
      <c r="D10" s="84" t="s">
        <v>4</v>
      </c>
      <c r="E10" s="111">
        <v>12</v>
      </c>
      <c r="F10" s="111">
        <v>11</v>
      </c>
      <c r="G10" s="22"/>
      <c r="H10" s="40">
        <v>213</v>
      </c>
      <c r="I10" s="55">
        <v>22</v>
      </c>
      <c r="J10" s="41"/>
      <c r="K10" s="71">
        <f t="shared" si="0"/>
        <v>-3</v>
      </c>
      <c r="L10" s="72">
        <f t="shared" si="1"/>
        <v>-1.3888888888888888</v>
      </c>
      <c r="M10" s="230">
        <f t="shared" si="2"/>
        <v>213</v>
      </c>
      <c r="N10" s="231">
        <f t="shared" si="3"/>
        <v>0</v>
      </c>
      <c r="O10" s="28"/>
      <c r="P10" s="7">
        <v>1</v>
      </c>
      <c r="Q10" s="7">
        <v>0</v>
      </c>
      <c r="R10" s="99"/>
      <c r="S10" s="271">
        <v>1</v>
      </c>
      <c r="T10" s="293" t="s">
        <v>64</v>
      </c>
      <c r="U10" s="275">
        <v>2</v>
      </c>
      <c r="V10" s="263" t="s">
        <v>64</v>
      </c>
      <c r="W10" s="265"/>
      <c r="X10" s="111">
        <v>1</v>
      </c>
      <c r="Y10" s="139"/>
      <c r="Z10" s="266">
        <v>74</v>
      </c>
      <c r="AA10" s="267">
        <v>25</v>
      </c>
      <c r="AB10" s="138"/>
      <c r="AC10" s="276">
        <v>69</v>
      </c>
      <c r="AD10" s="153">
        <v>45</v>
      </c>
      <c r="AE10" s="277">
        <v>87</v>
      </c>
      <c r="AF10" s="41"/>
    </row>
    <row r="11" spans="1:34" ht="21.75" customHeight="1" x14ac:dyDescent="0.2">
      <c r="A11" s="40">
        <v>565</v>
      </c>
      <c r="B11" s="55">
        <v>49</v>
      </c>
      <c r="C11" s="21"/>
      <c r="D11" s="84" t="s">
        <v>5</v>
      </c>
      <c r="E11" s="111">
        <v>22</v>
      </c>
      <c r="F11" s="111">
        <v>22</v>
      </c>
      <c r="G11" s="22"/>
      <c r="H11" s="40">
        <v>552</v>
      </c>
      <c r="I11" s="55">
        <v>48</v>
      </c>
      <c r="J11" s="41"/>
      <c r="K11" s="71">
        <f t="shared" si="0"/>
        <v>-13</v>
      </c>
      <c r="L11" s="72">
        <f t="shared" si="1"/>
        <v>-2.3008849557522124</v>
      </c>
      <c r="M11" s="230">
        <f t="shared" si="2"/>
        <v>550</v>
      </c>
      <c r="N11" s="231">
        <f t="shared" si="3"/>
        <v>2</v>
      </c>
      <c r="O11" s="28"/>
      <c r="P11" s="7">
        <v>8</v>
      </c>
      <c r="Q11" s="7">
        <v>1</v>
      </c>
      <c r="R11" s="99"/>
      <c r="S11" s="262">
        <v>12</v>
      </c>
      <c r="T11" s="293" t="s">
        <v>64</v>
      </c>
      <c r="U11" s="264">
        <v>9</v>
      </c>
      <c r="V11" s="263" t="s">
        <v>64</v>
      </c>
      <c r="W11" s="265"/>
      <c r="X11" s="111">
        <v>2</v>
      </c>
      <c r="Y11" s="139"/>
      <c r="Z11" s="266">
        <v>72</v>
      </c>
      <c r="AA11" s="267">
        <v>24</v>
      </c>
      <c r="AB11" s="138"/>
      <c r="AC11" s="278">
        <v>54</v>
      </c>
      <c r="AD11" s="269">
        <v>21</v>
      </c>
      <c r="AE11" s="270">
        <v>76</v>
      </c>
      <c r="AF11" s="41"/>
    </row>
    <row r="12" spans="1:34" ht="21.75" customHeight="1" x14ac:dyDescent="0.2">
      <c r="A12" s="40">
        <v>235</v>
      </c>
      <c r="B12" s="55">
        <v>18</v>
      </c>
      <c r="C12" s="21"/>
      <c r="D12" s="84" t="s">
        <v>6</v>
      </c>
      <c r="E12" s="111">
        <v>12</v>
      </c>
      <c r="F12" s="111">
        <v>12</v>
      </c>
      <c r="G12" s="22"/>
      <c r="H12" s="40">
        <v>228</v>
      </c>
      <c r="I12" s="55">
        <v>19</v>
      </c>
      <c r="J12" s="41"/>
      <c r="K12" s="71">
        <f t="shared" si="0"/>
        <v>-7</v>
      </c>
      <c r="L12" s="72">
        <f t="shared" si="1"/>
        <v>-2.9787234042553195</v>
      </c>
      <c r="M12" s="230">
        <f t="shared" si="2"/>
        <v>226</v>
      </c>
      <c r="N12" s="231">
        <f t="shared" si="3"/>
        <v>2</v>
      </c>
      <c r="O12" s="28"/>
      <c r="P12" s="7">
        <v>2</v>
      </c>
      <c r="Q12" s="7">
        <v>1</v>
      </c>
      <c r="R12" s="99"/>
      <c r="S12" s="271">
        <v>6</v>
      </c>
      <c r="T12" s="293" t="s">
        <v>64</v>
      </c>
      <c r="U12" s="264">
        <v>3</v>
      </c>
      <c r="V12" s="263" t="s">
        <v>64</v>
      </c>
      <c r="W12" s="265"/>
      <c r="X12" s="111">
        <v>2</v>
      </c>
      <c r="Y12" s="139"/>
      <c r="Z12" s="266">
        <v>72</v>
      </c>
      <c r="AA12" s="267">
        <v>25</v>
      </c>
      <c r="AB12" s="138"/>
      <c r="AC12" s="268">
        <v>51</v>
      </c>
      <c r="AD12" s="269">
        <v>22</v>
      </c>
      <c r="AE12" s="270">
        <v>74</v>
      </c>
      <c r="AF12" s="41"/>
    </row>
    <row r="13" spans="1:34" ht="21.75" customHeight="1" x14ac:dyDescent="0.2">
      <c r="A13" s="40">
        <v>516</v>
      </c>
      <c r="B13" s="55">
        <v>45</v>
      </c>
      <c r="C13" s="21"/>
      <c r="D13" s="84" t="s">
        <v>7</v>
      </c>
      <c r="E13" s="111">
        <v>18</v>
      </c>
      <c r="F13" s="111">
        <v>18</v>
      </c>
      <c r="G13" s="22"/>
      <c r="H13" s="40">
        <v>497</v>
      </c>
      <c r="I13" s="55">
        <v>44</v>
      </c>
      <c r="J13" s="41"/>
      <c r="K13" s="71">
        <f t="shared" si="0"/>
        <v>-19</v>
      </c>
      <c r="L13" s="72">
        <f t="shared" si="1"/>
        <v>-3.6821705426356592</v>
      </c>
      <c r="M13" s="230">
        <f t="shared" si="2"/>
        <v>495</v>
      </c>
      <c r="N13" s="231">
        <f t="shared" si="3"/>
        <v>2</v>
      </c>
      <c r="O13" s="28"/>
      <c r="P13" s="7">
        <v>4</v>
      </c>
      <c r="Q13" s="7">
        <v>1</v>
      </c>
      <c r="R13" s="99"/>
      <c r="S13" s="262">
        <v>17</v>
      </c>
      <c r="T13" s="293" t="s">
        <v>64</v>
      </c>
      <c r="U13" s="264">
        <v>7</v>
      </c>
      <c r="V13" s="263" t="s">
        <v>64</v>
      </c>
      <c r="W13" s="265"/>
      <c r="X13" s="111">
        <v>1</v>
      </c>
      <c r="Y13" s="139"/>
      <c r="Z13" s="266">
        <v>71</v>
      </c>
      <c r="AA13" s="267">
        <v>21</v>
      </c>
      <c r="AB13" s="138"/>
      <c r="AC13" s="268">
        <v>55</v>
      </c>
      <c r="AD13" s="153">
        <v>15</v>
      </c>
      <c r="AE13" s="277">
        <v>61</v>
      </c>
      <c r="AF13" s="41"/>
    </row>
    <row r="14" spans="1:34" ht="21.75" customHeight="1" x14ac:dyDescent="0.2">
      <c r="A14" s="40">
        <v>268</v>
      </c>
      <c r="B14" s="55">
        <v>21</v>
      </c>
      <c r="C14" s="21"/>
      <c r="D14" s="84" t="s">
        <v>8</v>
      </c>
      <c r="E14" s="111">
        <v>14</v>
      </c>
      <c r="F14" s="111">
        <v>14</v>
      </c>
      <c r="G14" s="22"/>
      <c r="H14" s="40">
        <v>268</v>
      </c>
      <c r="I14" s="55">
        <v>21</v>
      </c>
      <c r="J14" s="41"/>
      <c r="K14" s="159">
        <f t="shared" si="0"/>
        <v>0</v>
      </c>
      <c r="L14" s="160">
        <f t="shared" si="1"/>
        <v>0</v>
      </c>
      <c r="M14" s="230">
        <f t="shared" si="2"/>
        <v>267</v>
      </c>
      <c r="N14" s="231">
        <f t="shared" si="3"/>
        <v>1</v>
      </c>
      <c r="O14" s="28"/>
      <c r="P14" s="7">
        <v>4</v>
      </c>
      <c r="Q14" s="7">
        <v>0</v>
      </c>
      <c r="R14" s="99"/>
      <c r="S14" s="271">
        <v>2</v>
      </c>
      <c r="T14" s="293" t="s">
        <v>64</v>
      </c>
      <c r="U14" s="264">
        <v>3</v>
      </c>
      <c r="V14" s="263" t="s">
        <v>64</v>
      </c>
      <c r="W14" s="265"/>
      <c r="X14" s="111">
        <v>0</v>
      </c>
      <c r="Y14" s="139"/>
      <c r="Z14" s="266">
        <v>73</v>
      </c>
      <c r="AA14" s="267">
        <v>26</v>
      </c>
      <c r="AB14" s="138"/>
      <c r="AC14" s="268">
        <v>59</v>
      </c>
      <c r="AD14" s="269">
        <v>31</v>
      </c>
      <c r="AE14" s="270">
        <v>72</v>
      </c>
      <c r="AF14" s="41"/>
    </row>
    <row r="15" spans="1:34" ht="21.75" customHeight="1" x14ac:dyDescent="0.2">
      <c r="A15" s="40">
        <v>422</v>
      </c>
      <c r="B15" s="55">
        <v>31</v>
      </c>
      <c r="C15" s="21"/>
      <c r="D15" s="84" t="s">
        <v>9</v>
      </c>
      <c r="E15" s="111">
        <v>17</v>
      </c>
      <c r="F15" s="111">
        <v>17</v>
      </c>
      <c r="G15" s="22"/>
      <c r="H15" s="40">
        <v>416</v>
      </c>
      <c r="I15" s="55">
        <v>33</v>
      </c>
      <c r="J15" s="41"/>
      <c r="K15" s="71">
        <f t="shared" si="0"/>
        <v>-6</v>
      </c>
      <c r="L15" s="72">
        <f t="shared" si="1"/>
        <v>-1.4218009478672986</v>
      </c>
      <c r="M15" s="230">
        <f t="shared" si="2"/>
        <v>416</v>
      </c>
      <c r="N15" s="231">
        <f t="shared" si="3"/>
        <v>0</v>
      </c>
      <c r="O15" s="28"/>
      <c r="P15" s="7">
        <v>2</v>
      </c>
      <c r="Q15" s="7">
        <v>1</v>
      </c>
      <c r="R15" s="99"/>
      <c r="S15" s="271">
        <v>6</v>
      </c>
      <c r="T15" s="293" t="s">
        <v>64</v>
      </c>
      <c r="U15" s="275">
        <v>2</v>
      </c>
      <c r="V15" s="263" t="s">
        <v>64</v>
      </c>
      <c r="W15" s="265"/>
      <c r="X15" s="111">
        <v>0</v>
      </c>
      <c r="Y15" s="139"/>
      <c r="Z15" s="266">
        <v>74</v>
      </c>
      <c r="AA15" s="267">
        <v>23</v>
      </c>
      <c r="AB15" s="138"/>
      <c r="AC15" s="268">
        <v>73</v>
      </c>
      <c r="AD15" s="269">
        <v>22</v>
      </c>
      <c r="AE15" s="270">
        <v>74</v>
      </c>
      <c r="AF15" s="41"/>
    </row>
    <row r="16" spans="1:34" ht="21.75" customHeight="1" x14ac:dyDescent="0.2">
      <c r="A16" s="40">
        <v>310</v>
      </c>
      <c r="B16" s="55">
        <v>40</v>
      </c>
      <c r="C16" s="21"/>
      <c r="D16" s="84" t="s">
        <v>10</v>
      </c>
      <c r="E16" s="111">
        <v>14</v>
      </c>
      <c r="F16" s="111">
        <v>15</v>
      </c>
      <c r="G16" s="22"/>
      <c r="H16" s="40">
        <v>289</v>
      </c>
      <c r="I16" s="55">
        <v>40</v>
      </c>
      <c r="J16" s="41"/>
      <c r="K16" s="71">
        <f t="shared" si="0"/>
        <v>-21</v>
      </c>
      <c r="L16" s="72">
        <f t="shared" si="1"/>
        <v>-6.7741935483870979</v>
      </c>
      <c r="M16" s="230">
        <f t="shared" si="2"/>
        <v>288</v>
      </c>
      <c r="N16" s="231">
        <f t="shared" si="3"/>
        <v>1</v>
      </c>
      <c r="O16" s="28"/>
      <c r="P16" s="7">
        <v>0</v>
      </c>
      <c r="Q16" s="7">
        <v>0</v>
      </c>
      <c r="R16" s="99"/>
      <c r="S16" s="271">
        <v>17</v>
      </c>
      <c r="T16" s="293" t="s">
        <v>64</v>
      </c>
      <c r="U16" s="264">
        <v>1</v>
      </c>
      <c r="V16" s="263" t="s">
        <v>64</v>
      </c>
      <c r="W16" s="265"/>
      <c r="X16" s="111">
        <v>4</v>
      </c>
      <c r="Y16" s="139"/>
      <c r="Z16" s="266">
        <v>74</v>
      </c>
      <c r="AA16" s="267">
        <v>23</v>
      </c>
      <c r="AB16" s="138"/>
      <c r="AC16" s="276" t="s">
        <v>64</v>
      </c>
      <c r="AD16" s="153">
        <v>18</v>
      </c>
      <c r="AE16" s="277">
        <v>73</v>
      </c>
      <c r="AF16" s="41"/>
      <c r="AG16" s="2" t="s">
        <v>0</v>
      </c>
    </row>
    <row r="17" spans="1:34" ht="21.75" customHeight="1" x14ac:dyDescent="0.2">
      <c r="A17" s="40">
        <v>157</v>
      </c>
      <c r="B17" s="55">
        <v>27</v>
      </c>
      <c r="C17" s="21"/>
      <c r="D17" s="84" t="s">
        <v>11</v>
      </c>
      <c r="E17" s="111">
        <v>8</v>
      </c>
      <c r="F17" s="111">
        <v>8</v>
      </c>
      <c r="G17" s="22"/>
      <c r="H17" s="40">
        <v>150</v>
      </c>
      <c r="I17" s="55">
        <v>28</v>
      </c>
      <c r="J17" s="41"/>
      <c r="K17" s="71">
        <f t="shared" si="0"/>
        <v>-7</v>
      </c>
      <c r="L17" s="72">
        <f t="shared" si="1"/>
        <v>-4.4585987261146496</v>
      </c>
      <c r="M17" s="230">
        <f t="shared" si="2"/>
        <v>151</v>
      </c>
      <c r="N17" s="231">
        <f t="shared" si="3"/>
        <v>-1</v>
      </c>
      <c r="O17" s="28"/>
      <c r="P17" s="7">
        <v>0</v>
      </c>
      <c r="Q17" s="7">
        <v>1</v>
      </c>
      <c r="R17" s="99"/>
      <c r="S17" s="262">
        <v>3</v>
      </c>
      <c r="T17" s="293" t="s">
        <v>64</v>
      </c>
      <c r="U17" s="264">
        <v>3</v>
      </c>
      <c r="V17" s="263" t="s">
        <v>64</v>
      </c>
      <c r="W17" s="265"/>
      <c r="X17" s="111">
        <v>0</v>
      </c>
      <c r="Y17" s="139"/>
      <c r="Z17" s="266">
        <v>72</v>
      </c>
      <c r="AA17" s="267">
        <v>22</v>
      </c>
      <c r="AB17" s="138"/>
      <c r="AC17" s="296" t="s">
        <v>64</v>
      </c>
      <c r="AD17" s="153">
        <v>8</v>
      </c>
      <c r="AE17" s="277">
        <v>61</v>
      </c>
      <c r="AF17" s="41"/>
    </row>
    <row r="18" spans="1:34" ht="21.75" customHeight="1" x14ac:dyDescent="0.2">
      <c r="A18" s="40">
        <v>258</v>
      </c>
      <c r="B18" s="55">
        <v>25</v>
      </c>
      <c r="C18" s="21"/>
      <c r="D18" s="84" t="s">
        <v>12</v>
      </c>
      <c r="E18" s="111">
        <v>14</v>
      </c>
      <c r="F18" s="111">
        <v>14</v>
      </c>
      <c r="G18" s="22"/>
      <c r="H18" s="40">
        <v>251</v>
      </c>
      <c r="I18" s="55">
        <v>25</v>
      </c>
      <c r="J18" s="41"/>
      <c r="K18" s="71">
        <f t="shared" si="0"/>
        <v>-7</v>
      </c>
      <c r="L18" s="72">
        <f t="shared" si="1"/>
        <v>-2.7131782945736433</v>
      </c>
      <c r="M18" s="230">
        <f t="shared" si="2"/>
        <v>252</v>
      </c>
      <c r="N18" s="231">
        <f t="shared" si="3"/>
        <v>-1</v>
      </c>
      <c r="O18" s="28"/>
      <c r="P18" s="7">
        <v>3</v>
      </c>
      <c r="Q18" s="7">
        <v>0</v>
      </c>
      <c r="R18" s="99"/>
      <c r="S18" s="262">
        <v>7</v>
      </c>
      <c r="T18" s="293" t="s">
        <v>64</v>
      </c>
      <c r="U18" s="264">
        <v>1</v>
      </c>
      <c r="V18" s="263" t="s">
        <v>64</v>
      </c>
      <c r="W18" s="265"/>
      <c r="X18" s="111">
        <v>1</v>
      </c>
      <c r="Y18" s="139"/>
      <c r="Z18" s="266">
        <v>71</v>
      </c>
      <c r="AA18" s="267">
        <v>22</v>
      </c>
      <c r="AB18" s="138"/>
      <c r="AC18" s="276">
        <v>65</v>
      </c>
      <c r="AD18" s="153">
        <v>14</v>
      </c>
      <c r="AE18" s="277">
        <v>71</v>
      </c>
      <c r="AF18" s="41"/>
    </row>
    <row r="19" spans="1:34" ht="21.75" customHeight="1" x14ac:dyDescent="0.2">
      <c r="A19" s="40">
        <v>267</v>
      </c>
      <c r="B19" s="55">
        <v>8</v>
      </c>
      <c r="C19" s="21"/>
      <c r="D19" s="84" t="s">
        <v>13</v>
      </c>
      <c r="E19" s="111">
        <v>10</v>
      </c>
      <c r="F19" s="111">
        <v>10</v>
      </c>
      <c r="G19" s="22"/>
      <c r="H19" s="40">
        <v>267</v>
      </c>
      <c r="I19" s="55">
        <v>8</v>
      </c>
      <c r="J19" s="41"/>
      <c r="K19" s="159">
        <f t="shared" si="0"/>
        <v>0</v>
      </c>
      <c r="L19" s="160">
        <f t="shared" si="1"/>
        <v>0</v>
      </c>
      <c r="M19" s="230">
        <f t="shared" si="2"/>
        <v>267</v>
      </c>
      <c r="N19" s="231">
        <f t="shared" si="3"/>
        <v>0</v>
      </c>
      <c r="O19" s="28"/>
      <c r="P19" s="7">
        <v>3</v>
      </c>
      <c r="Q19" s="7">
        <v>0</v>
      </c>
      <c r="R19" s="99"/>
      <c r="S19" s="262">
        <v>2</v>
      </c>
      <c r="T19" s="293" t="s">
        <v>64</v>
      </c>
      <c r="U19" s="264">
        <v>1</v>
      </c>
      <c r="V19" s="263" t="s">
        <v>64</v>
      </c>
      <c r="W19" s="265"/>
      <c r="X19" s="111">
        <v>0</v>
      </c>
      <c r="Y19" s="139"/>
      <c r="Z19" s="266">
        <v>73</v>
      </c>
      <c r="AA19" s="267">
        <v>26</v>
      </c>
      <c r="AB19" s="138"/>
      <c r="AC19" s="278">
        <v>53</v>
      </c>
      <c r="AD19" s="153">
        <v>31</v>
      </c>
      <c r="AE19" s="277">
        <v>56</v>
      </c>
      <c r="AF19" s="41"/>
    </row>
    <row r="20" spans="1:34" ht="21.75" customHeight="1" x14ac:dyDescent="0.2">
      <c r="A20" s="40">
        <v>276</v>
      </c>
      <c r="B20" s="55">
        <v>22</v>
      </c>
      <c r="C20" s="21"/>
      <c r="D20" s="84" t="s">
        <v>14</v>
      </c>
      <c r="E20" s="111">
        <v>11</v>
      </c>
      <c r="F20" s="111">
        <v>10</v>
      </c>
      <c r="G20" s="22"/>
      <c r="H20" s="40">
        <v>262</v>
      </c>
      <c r="I20" s="55">
        <v>23</v>
      </c>
      <c r="J20" s="41"/>
      <c r="K20" s="71">
        <f t="shared" si="0"/>
        <v>-14</v>
      </c>
      <c r="L20" s="72">
        <f t="shared" si="1"/>
        <v>-5.0724637681159424</v>
      </c>
      <c r="M20" s="230">
        <f t="shared" si="2"/>
        <v>265</v>
      </c>
      <c r="N20" s="231">
        <f t="shared" si="3"/>
        <v>-3</v>
      </c>
      <c r="O20" s="28"/>
      <c r="P20" s="7">
        <v>0</v>
      </c>
      <c r="Q20" s="7">
        <v>1</v>
      </c>
      <c r="R20" s="99"/>
      <c r="S20" s="262">
        <v>7</v>
      </c>
      <c r="T20" s="293" t="s">
        <v>64</v>
      </c>
      <c r="U20" s="264">
        <v>4</v>
      </c>
      <c r="V20" s="263" t="s">
        <v>64</v>
      </c>
      <c r="W20" s="265"/>
      <c r="X20" s="111">
        <v>0</v>
      </c>
      <c r="Y20" s="139"/>
      <c r="Z20" s="266">
        <v>74</v>
      </c>
      <c r="AA20" s="267">
        <v>24</v>
      </c>
      <c r="AB20" s="138"/>
      <c r="AC20" s="276" t="s">
        <v>64</v>
      </c>
      <c r="AD20" s="153">
        <v>10</v>
      </c>
      <c r="AE20" s="277">
        <v>66</v>
      </c>
      <c r="AF20" s="41"/>
    </row>
    <row r="21" spans="1:34" ht="21.75" customHeight="1" x14ac:dyDescent="0.2">
      <c r="A21" s="40">
        <v>256</v>
      </c>
      <c r="B21" s="55">
        <v>32</v>
      </c>
      <c r="C21" s="21"/>
      <c r="D21" s="84" t="s">
        <v>15</v>
      </c>
      <c r="E21" s="111">
        <v>13</v>
      </c>
      <c r="F21" s="111">
        <v>13</v>
      </c>
      <c r="G21" s="22"/>
      <c r="H21" s="40">
        <v>253</v>
      </c>
      <c r="I21" s="55">
        <v>38</v>
      </c>
      <c r="J21" s="41"/>
      <c r="K21" s="71">
        <f t="shared" si="0"/>
        <v>-3</v>
      </c>
      <c r="L21" s="72">
        <f t="shared" si="1"/>
        <v>-1.171875</v>
      </c>
      <c r="M21" s="230">
        <f t="shared" si="2"/>
        <v>252</v>
      </c>
      <c r="N21" s="231">
        <f t="shared" si="3"/>
        <v>1</v>
      </c>
      <c r="O21" s="28"/>
      <c r="P21" s="7">
        <v>1</v>
      </c>
      <c r="Q21" s="7">
        <v>11</v>
      </c>
      <c r="R21" s="99"/>
      <c r="S21" s="262">
        <v>2</v>
      </c>
      <c r="T21" s="293" t="s">
        <v>64</v>
      </c>
      <c r="U21" s="264">
        <v>3</v>
      </c>
      <c r="V21" s="263" t="s">
        <v>64</v>
      </c>
      <c r="W21" s="265"/>
      <c r="X21" s="111">
        <v>0</v>
      </c>
      <c r="Y21" s="139"/>
      <c r="Z21" s="266">
        <v>72</v>
      </c>
      <c r="AA21" s="267">
        <v>23</v>
      </c>
      <c r="AB21" s="138"/>
      <c r="AC21" s="278">
        <v>34</v>
      </c>
      <c r="AD21" s="263">
        <v>5</v>
      </c>
      <c r="AE21" s="279">
        <v>63</v>
      </c>
      <c r="AF21" s="41"/>
      <c r="AH21" s="154" t="s">
        <v>0</v>
      </c>
    </row>
    <row r="22" spans="1:34" ht="21.75" customHeight="1" x14ac:dyDescent="0.2">
      <c r="A22" s="40">
        <v>675</v>
      </c>
      <c r="B22" s="55">
        <v>66</v>
      </c>
      <c r="C22" s="21"/>
      <c r="D22" s="84" t="s">
        <v>16</v>
      </c>
      <c r="E22" s="111">
        <v>22</v>
      </c>
      <c r="F22" s="111">
        <v>22</v>
      </c>
      <c r="G22" s="22"/>
      <c r="H22" s="40">
        <v>665</v>
      </c>
      <c r="I22" s="55">
        <v>66</v>
      </c>
      <c r="J22" s="41"/>
      <c r="K22" s="71">
        <f t="shared" si="0"/>
        <v>-10</v>
      </c>
      <c r="L22" s="72">
        <f t="shared" si="1"/>
        <v>-1.4814814814814816</v>
      </c>
      <c r="M22" s="230">
        <f t="shared" si="2"/>
        <v>666</v>
      </c>
      <c r="N22" s="231">
        <f t="shared" si="3"/>
        <v>-1</v>
      </c>
      <c r="O22" s="28"/>
      <c r="P22" s="7">
        <v>12</v>
      </c>
      <c r="Q22" s="7">
        <v>1</v>
      </c>
      <c r="R22" s="99"/>
      <c r="S22" s="262">
        <v>13</v>
      </c>
      <c r="T22" s="293" t="s">
        <v>64</v>
      </c>
      <c r="U22" s="264">
        <v>7</v>
      </c>
      <c r="V22" s="263" t="s">
        <v>64</v>
      </c>
      <c r="W22" s="265"/>
      <c r="X22" s="111">
        <v>1</v>
      </c>
      <c r="Y22" s="139"/>
      <c r="Z22" s="266">
        <v>69</v>
      </c>
      <c r="AA22" s="267">
        <v>18</v>
      </c>
      <c r="AB22" s="138"/>
      <c r="AC22" s="278">
        <v>53</v>
      </c>
      <c r="AD22" s="153">
        <v>9</v>
      </c>
      <c r="AE22" s="277">
        <v>63</v>
      </c>
      <c r="AF22" s="41"/>
    </row>
    <row r="23" spans="1:34" ht="21.75" customHeight="1" x14ac:dyDescent="0.2">
      <c r="A23" s="161">
        <v>109</v>
      </c>
      <c r="B23" s="162">
        <v>18</v>
      </c>
      <c r="C23" s="21"/>
      <c r="D23" s="163" t="s">
        <v>17</v>
      </c>
      <c r="E23" s="164">
        <v>7</v>
      </c>
      <c r="F23" s="164">
        <v>7</v>
      </c>
      <c r="G23" s="22"/>
      <c r="H23" s="161">
        <v>105</v>
      </c>
      <c r="I23" s="162">
        <v>16</v>
      </c>
      <c r="J23" s="41"/>
      <c r="K23" s="214">
        <f t="shared" si="0"/>
        <v>-4</v>
      </c>
      <c r="L23" s="215">
        <f t="shared" si="1"/>
        <v>-3.669724770642202</v>
      </c>
      <c r="M23" s="232">
        <f t="shared" si="2"/>
        <v>105</v>
      </c>
      <c r="N23" s="233">
        <f t="shared" si="3"/>
        <v>0</v>
      </c>
      <c r="O23" s="28"/>
      <c r="P23" s="165">
        <v>0</v>
      </c>
      <c r="Q23" s="217">
        <v>1</v>
      </c>
      <c r="R23" s="166"/>
      <c r="S23" s="280">
        <v>2</v>
      </c>
      <c r="T23" s="281" t="s">
        <v>64</v>
      </c>
      <c r="U23" s="282">
        <v>2</v>
      </c>
      <c r="V23" s="281" t="s">
        <v>64</v>
      </c>
      <c r="W23" s="283"/>
      <c r="X23" s="164">
        <v>0</v>
      </c>
      <c r="Y23" s="139"/>
      <c r="Z23" s="284">
        <v>69</v>
      </c>
      <c r="AA23" s="285">
        <v>22</v>
      </c>
      <c r="AB23" s="138"/>
      <c r="AC23" s="286"/>
      <c r="AD23" s="287">
        <v>14</v>
      </c>
      <c r="AE23" s="288">
        <v>69</v>
      </c>
      <c r="AF23" s="41"/>
    </row>
    <row r="24" spans="1:34" s="11" customFormat="1" ht="5.25" customHeight="1" x14ac:dyDescent="0.2">
      <c r="A24" s="67"/>
      <c r="B24" s="61"/>
      <c r="C24" s="68"/>
      <c r="D24" s="69"/>
      <c r="E24" s="107"/>
      <c r="F24" s="107" t="s">
        <v>0</v>
      </c>
      <c r="G24" s="69"/>
      <c r="H24" s="67"/>
      <c r="I24" s="61"/>
      <c r="J24" s="61"/>
      <c r="K24" s="58"/>
      <c r="L24" s="59"/>
      <c r="M24" s="234"/>
      <c r="N24" s="234"/>
      <c r="O24" s="245"/>
      <c r="P24" s="60"/>
      <c r="Q24" s="60"/>
      <c r="R24" s="100"/>
      <c r="S24" s="61"/>
      <c r="T24" s="60"/>
      <c r="U24" s="62"/>
      <c r="V24" s="60"/>
      <c r="W24" s="100"/>
      <c r="X24" s="60"/>
      <c r="Y24" s="245"/>
      <c r="Z24" s="61"/>
      <c r="AA24" s="59"/>
      <c r="AB24" s="61"/>
      <c r="AC24" s="60"/>
      <c r="AD24" s="60"/>
      <c r="AE24" s="186"/>
      <c r="AF24" s="61"/>
    </row>
    <row r="25" spans="1:34" ht="30" customHeight="1" x14ac:dyDescent="0.2">
      <c r="A25" s="47">
        <v>0</v>
      </c>
      <c r="B25" s="222">
        <v>0</v>
      </c>
      <c r="C25" s="21"/>
      <c r="D25" s="79" t="s">
        <v>63</v>
      </c>
      <c r="E25" s="112">
        <v>3</v>
      </c>
      <c r="F25" s="112">
        <v>3</v>
      </c>
      <c r="G25" s="22"/>
      <c r="H25" s="47">
        <v>0</v>
      </c>
      <c r="I25" s="65">
        <v>0</v>
      </c>
      <c r="J25" s="41"/>
      <c r="K25" s="151">
        <v>0</v>
      </c>
      <c r="L25" s="152">
        <v>0</v>
      </c>
      <c r="M25" s="235">
        <f>SUM(A25+P25-S25-U25-X25)</f>
        <v>0</v>
      </c>
      <c r="N25" s="236">
        <f>SUM(H25-M25)</f>
        <v>0</v>
      </c>
      <c r="O25" s="246"/>
      <c r="P25" s="85">
        <v>0</v>
      </c>
      <c r="Q25" s="49">
        <v>0</v>
      </c>
      <c r="R25" s="101"/>
      <c r="S25" s="86">
        <v>0</v>
      </c>
      <c r="T25" s="116" t="s">
        <v>64</v>
      </c>
      <c r="U25" s="87">
        <v>0</v>
      </c>
      <c r="V25" s="116" t="s">
        <v>64</v>
      </c>
      <c r="W25" s="102"/>
      <c r="X25" s="88">
        <v>0</v>
      </c>
      <c r="Y25" s="246"/>
      <c r="Z25" s="66" t="s">
        <v>64</v>
      </c>
      <c r="AA25" s="90">
        <v>0</v>
      </c>
      <c r="AB25" s="41"/>
      <c r="AC25" s="93" t="s">
        <v>64</v>
      </c>
      <c r="AD25" s="116" t="s">
        <v>64</v>
      </c>
      <c r="AE25" s="187" t="s">
        <v>64</v>
      </c>
      <c r="AF25" s="41"/>
    </row>
    <row r="26" spans="1:34" s="11" customFormat="1" ht="6.75" customHeight="1" x14ac:dyDescent="0.2">
      <c r="A26" s="67"/>
      <c r="B26" s="61"/>
      <c r="C26" s="68"/>
      <c r="D26" s="69"/>
      <c r="E26" s="107"/>
      <c r="F26" s="107"/>
      <c r="G26" s="69"/>
      <c r="H26" s="67"/>
      <c r="I26" s="61"/>
      <c r="J26" s="61"/>
      <c r="K26" s="58"/>
      <c r="L26" s="59"/>
      <c r="M26" s="234"/>
      <c r="N26" s="234"/>
      <c r="O26" s="245"/>
      <c r="P26" s="60"/>
      <c r="Q26" s="60"/>
      <c r="R26" s="100"/>
      <c r="S26" s="61"/>
      <c r="T26" s="60"/>
      <c r="U26" s="62"/>
      <c r="V26" s="60"/>
      <c r="W26" s="100"/>
      <c r="X26" s="60"/>
      <c r="Y26" s="245"/>
      <c r="Z26" s="61"/>
      <c r="AA26" s="59"/>
      <c r="AB26" s="61"/>
      <c r="AC26" s="60"/>
      <c r="AD26" s="60"/>
      <c r="AE26" s="186"/>
      <c r="AF26" s="61"/>
    </row>
    <row r="27" spans="1:34" s="149" customFormat="1" ht="27.75" customHeight="1" x14ac:dyDescent="0.2">
      <c r="A27" s="135">
        <v>32</v>
      </c>
      <c r="B27" s="136">
        <v>11</v>
      </c>
      <c r="C27" s="137"/>
      <c r="D27" s="79" t="s">
        <v>53</v>
      </c>
      <c r="E27" s="112">
        <v>2</v>
      </c>
      <c r="F27" s="112">
        <v>2</v>
      </c>
      <c r="G27" s="22"/>
      <c r="H27" s="135">
        <v>29</v>
      </c>
      <c r="I27" s="136">
        <v>11</v>
      </c>
      <c r="J27" s="138"/>
      <c r="K27" s="80">
        <f>H27-A27</f>
        <v>-3</v>
      </c>
      <c r="L27" s="81">
        <f>SUM(K27/A27*100)</f>
        <v>-9.375</v>
      </c>
      <c r="M27" s="235">
        <f>SUM(A27+P27-S27-U27-X27)</f>
        <v>29</v>
      </c>
      <c r="N27" s="236">
        <f>SUM(H27-M27)</f>
        <v>0</v>
      </c>
      <c r="O27" s="247"/>
      <c r="P27" s="140">
        <v>0</v>
      </c>
      <c r="Q27" s="141">
        <v>0</v>
      </c>
      <c r="R27" s="142"/>
      <c r="S27" s="143">
        <v>2</v>
      </c>
      <c r="T27" s="148" t="s">
        <v>64</v>
      </c>
      <c r="U27" s="144">
        <v>1</v>
      </c>
      <c r="V27" s="148" t="s">
        <v>64</v>
      </c>
      <c r="W27" s="145"/>
      <c r="X27" s="112">
        <v>0</v>
      </c>
      <c r="Y27" s="247"/>
      <c r="Z27" s="146">
        <v>78</v>
      </c>
      <c r="AA27" s="136">
        <v>32</v>
      </c>
      <c r="AB27" s="138"/>
      <c r="AC27" s="147" t="s">
        <v>64</v>
      </c>
      <c r="AD27" s="148">
        <v>32</v>
      </c>
      <c r="AE27" s="191">
        <v>89</v>
      </c>
      <c r="AF27" s="138"/>
    </row>
    <row r="28" spans="1:34" s="11" customFormat="1" ht="6.75" customHeight="1" x14ac:dyDescent="0.2">
      <c r="A28" s="67"/>
      <c r="B28" s="61"/>
      <c r="C28" s="68"/>
      <c r="D28" s="69"/>
      <c r="E28" s="107"/>
      <c r="F28" s="107"/>
      <c r="G28" s="69"/>
      <c r="H28" s="67"/>
      <c r="I28" s="61"/>
      <c r="J28" s="61"/>
      <c r="K28" s="58"/>
      <c r="L28" s="59"/>
      <c r="M28" s="234"/>
      <c r="N28" s="234"/>
      <c r="O28" s="248"/>
      <c r="P28" s="60"/>
      <c r="Q28" s="60"/>
      <c r="R28" s="100"/>
      <c r="S28" s="61"/>
      <c r="T28" s="60"/>
      <c r="U28" s="62"/>
      <c r="V28" s="60"/>
      <c r="W28" s="100"/>
      <c r="X28" s="60"/>
      <c r="Y28" s="248"/>
      <c r="Z28" s="61"/>
      <c r="AA28" s="59"/>
      <c r="AB28" s="249"/>
      <c r="AC28" s="60"/>
      <c r="AD28" s="60" t="s">
        <v>0</v>
      </c>
      <c r="AE28" s="186"/>
      <c r="AF28" s="61"/>
    </row>
    <row r="29" spans="1:34" s="331" customFormat="1" ht="30.75" customHeight="1" thickBot="1" x14ac:dyDescent="0.3">
      <c r="A29" s="316">
        <f>SUM(A5:A27)</f>
        <v>5660</v>
      </c>
      <c r="B29" s="316">
        <f>SUM(B27:B28,B25,B5:B23)</f>
        <v>544</v>
      </c>
      <c r="C29" s="317"/>
      <c r="D29" s="193" t="s">
        <v>48</v>
      </c>
      <c r="E29" s="316">
        <f>SUM(E27:E28,E25,E5:E23)</f>
        <v>250</v>
      </c>
      <c r="F29" s="316">
        <f>SUM(F27,F25,F5:F23)</f>
        <v>249</v>
      </c>
      <c r="G29" s="318"/>
      <c r="H29" s="316">
        <f>SUM(H5:H27)</f>
        <v>5515</v>
      </c>
      <c r="I29" s="316">
        <f>SUM(I27:I28,I25,I5:I23)</f>
        <v>554</v>
      </c>
      <c r="J29" s="319"/>
      <c r="K29" s="320">
        <f>SUM(K27:K28,K25,K5:K23)</f>
        <v>-145</v>
      </c>
      <c r="L29" s="321">
        <f>SUM(K29/A29*100)</f>
        <v>-2.5618374558303887</v>
      </c>
      <c r="M29" s="322">
        <f>SUM(M27:M28,M25,M5:M23)</f>
        <v>5508</v>
      </c>
      <c r="N29" s="323">
        <f>SUM(N27:N28,N25,N5:N23)</f>
        <v>7</v>
      </c>
      <c r="O29" s="324"/>
      <c r="P29" s="325">
        <f>SUM(P27:P28,P25,P5:P23)</f>
        <v>43</v>
      </c>
      <c r="Q29" s="325">
        <f>SUM(Q27:Q28,Q25,Q5:Q23)</f>
        <v>30</v>
      </c>
      <c r="R29" s="326"/>
      <c r="S29" s="325">
        <f>SUM(S27:S28,S25,S5:S23)</f>
        <v>116</v>
      </c>
      <c r="T29" s="325">
        <f>SUM(T27:T28,T25,T5:T23)</f>
        <v>0</v>
      </c>
      <c r="U29" s="325">
        <f>SUM(U27:U28,U25,U5:U23)</f>
        <v>58</v>
      </c>
      <c r="V29" s="325">
        <f>SUM(V27:V28,V25,V5:V23)</f>
        <v>0</v>
      </c>
      <c r="W29" s="326"/>
      <c r="X29" s="325">
        <f>SUM(X27:X28,X25,X5:X23)</f>
        <v>21</v>
      </c>
      <c r="Y29" s="324"/>
      <c r="Z29" s="327">
        <v>72</v>
      </c>
      <c r="AA29" s="327">
        <v>23</v>
      </c>
      <c r="AB29" s="328"/>
      <c r="AC29" s="327">
        <v>57</v>
      </c>
      <c r="AD29" s="327">
        <v>17</v>
      </c>
      <c r="AE29" s="329">
        <v>69</v>
      </c>
      <c r="AF29" s="330"/>
      <c r="AH29" s="331" t="s">
        <v>0</v>
      </c>
    </row>
    <row r="30" spans="1:34" s="11" customFormat="1" ht="19.5" customHeight="1" thickBot="1" x14ac:dyDescent="0.25">
      <c r="A30" s="67"/>
      <c r="B30" s="61"/>
      <c r="C30" s="68"/>
      <c r="D30" s="69"/>
      <c r="E30" s="107"/>
      <c r="F30" s="107"/>
      <c r="G30" s="69"/>
      <c r="H30" s="67"/>
      <c r="I30" s="61"/>
      <c r="J30" s="61"/>
      <c r="K30" s="58"/>
      <c r="L30" s="59"/>
      <c r="M30" s="234"/>
      <c r="N30" s="234"/>
      <c r="O30" s="70"/>
      <c r="P30" s="60"/>
      <c r="Q30" s="60"/>
      <c r="R30" s="100"/>
      <c r="S30" s="61"/>
      <c r="T30" s="60"/>
      <c r="U30" s="62"/>
      <c r="V30" s="60"/>
      <c r="W30" s="100"/>
      <c r="X30" s="60"/>
      <c r="Y30" s="70"/>
      <c r="Z30" s="61"/>
      <c r="AA30" s="59"/>
      <c r="AB30" s="61"/>
      <c r="AC30" s="60"/>
      <c r="AD30" s="60"/>
      <c r="AE30" s="60"/>
      <c r="AF30" s="61"/>
    </row>
    <row r="31" spans="1:34" ht="21.75" customHeight="1" x14ac:dyDescent="0.2">
      <c r="A31" s="197">
        <v>356</v>
      </c>
      <c r="B31" s="194">
        <v>26</v>
      </c>
      <c r="C31" s="167"/>
      <c r="D31" s="195" t="s">
        <v>36</v>
      </c>
      <c r="E31" s="196">
        <v>14</v>
      </c>
      <c r="F31" s="196">
        <v>14</v>
      </c>
      <c r="G31" s="170"/>
      <c r="H31" s="197">
        <v>334</v>
      </c>
      <c r="I31" s="194">
        <v>18</v>
      </c>
      <c r="J31" s="173"/>
      <c r="K31" s="198">
        <f>H31-A31</f>
        <v>-22</v>
      </c>
      <c r="L31" s="199">
        <f>SUM(K31/A31*100)</f>
        <v>-6.179775280898876</v>
      </c>
      <c r="M31" s="237">
        <f>SUM(A31+P31-S31-U31-X31)</f>
        <v>339</v>
      </c>
      <c r="N31" s="229">
        <f>SUM(H31-M31)</f>
        <v>-5</v>
      </c>
      <c r="O31" s="174"/>
      <c r="P31" s="200">
        <v>4</v>
      </c>
      <c r="Q31" s="200">
        <v>0</v>
      </c>
      <c r="R31" s="201"/>
      <c r="S31" s="202">
        <v>10</v>
      </c>
      <c r="T31" s="216" t="s">
        <v>64</v>
      </c>
      <c r="U31" s="203">
        <v>8</v>
      </c>
      <c r="V31" s="216" t="s">
        <v>64</v>
      </c>
      <c r="W31" s="204"/>
      <c r="X31" s="205">
        <v>3</v>
      </c>
      <c r="Y31" s="174"/>
      <c r="Z31" s="206">
        <v>72</v>
      </c>
      <c r="AA31" s="194">
        <v>15</v>
      </c>
      <c r="AB31" s="173"/>
      <c r="AC31" s="207">
        <v>57</v>
      </c>
      <c r="AD31" s="200">
        <v>15</v>
      </c>
      <c r="AE31" s="208">
        <v>77</v>
      </c>
      <c r="AF31" s="41"/>
    </row>
    <row r="32" spans="1:34" ht="21.75" customHeight="1" x14ac:dyDescent="0.2">
      <c r="A32" s="40">
        <v>335</v>
      </c>
      <c r="B32" s="55">
        <v>12</v>
      </c>
      <c r="C32" s="21"/>
      <c r="D32" s="84" t="s">
        <v>37</v>
      </c>
      <c r="E32" s="111">
        <v>14</v>
      </c>
      <c r="F32" s="111">
        <v>14</v>
      </c>
      <c r="G32" s="22"/>
      <c r="H32" s="40">
        <v>318</v>
      </c>
      <c r="I32" s="55">
        <v>12</v>
      </c>
      <c r="J32" s="41"/>
      <c r="K32" s="71">
        <f>H32-A32</f>
        <v>-17</v>
      </c>
      <c r="L32" s="72">
        <f>SUM(K32/A32*100)</f>
        <v>-5.0746268656716413</v>
      </c>
      <c r="M32" s="238">
        <f>SUM(A32+P32-S32-U32-X32)</f>
        <v>319</v>
      </c>
      <c r="N32" s="231">
        <f>SUM(H32-M32)</f>
        <v>-1</v>
      </c>
      <c r="O32" s="28"/>
      <c r="P32" s="7">
        <v>2</v>
      </c>
      <c r="Q32" s="7">
        <v>0</v>
      </c>
      <c r="R32" s="99"/>
      <c r="S32" s="38">
        <v>17</v>
      </c>
      <c r="T32" s="115" t="s">
        <v>64</v>
      </c>
      <c r="U32" s="39">
        <v>1</v>
      </c>
      <c r="V32" s="115" t="s">
        <v>64</v>
      </c>
      <c r="W32" s="104"/>
      <c r="X32" s="37">
        <v>0</v>
      </c>
      <c r="Y32" s="28"/>
      <c r="Z32" s="209">
        <v>73</v>
      </c>
      <c r="AA32" s="55">
        <v>17</v>
      </c>
      <c r="AB32" s="41"/>
      <c r="AC32" s="92">
        <v>71</v>
      </c>
      <c r="AD32" s="7">
        <v>14</v>
      </c>
      <c r="AE32" s="189">
        <v>74</v>
      </c>
      <c r="AF32" s="41"/>
    </row>
    <row r="33" spans="1:32" ht="21.75" customHeight="1" x14ac:dyDescent="0.2">
      <c r="A33" s="40">
        <v>75</v>
      </c>
      <c r="B33" s="55">
        <v>8</v>
      </c>
      <c r="C33" s="21"/>
      <c r="D33" s="84" t="s">
        <v>38</v>
      </c>
      <c r="E33" s="111">
        <v>4</v>
      </c>
      <c r="F33" s="111">
        <v>4</v>
      </c>
      <c r="G33" s="22"/>
      <c r="H33" s="40">
        <v>75</v>
      </c>
      <c r="I33" s="55">
        <v>8</v>
      </c>
      <c r="J33" s="41"/>
      <c r="K33" s="159">
        <f>H33-A33</f>
        <v>0</v>
      </c>
      <c r="L33" s="160">
        <f>SUM(K33/A33*100)</f>
        <v>0</v>
      </c>
      <c r="M33" s="238">
        <f>SUM(A33+P33-S33-U33-X33)</f>
        <v>75</v>
      </c>
      <c r="N33" s="231">
        <f>SUM(H33-M33)</f>
        <v>0</v>
      </c>
      <c r="O33" s="28"/>
      <c r="P33" s="7">
        <v>1</v>
      </c>
      <c r="Q33" s="115">
        <v>0</v>
      </c>
      <c r="R33" s="99"/>
      <c r="S33" s="38">
        <v>1</v>
      </c>
      <c r="T33" s="115" t="s">
        <v>64</v>
      </c>
      <c r="U33" s="39">
        <v>0</v>
      </c>
      <c r="V33" s="115" t="s">
        <v>64</v>
      </c>
      <c r="W33" s="104"/>
      <c r="X33" s="37">
        <v>0</v>
      </c>
      <c r="Y33" s="28"/>
      <c r="Z33" s="209">
        <v>73</v>
      </c>
      <c r="AA33" s="55">
        <v>19</v>
      </c>
      <c r="AB33" s="41"/>
      <c r="AC33" s="114">
        <v>72</v>
      </c>
      <c r="AD33" s="7">
        <v>1</v>
      </c>
      <c r="AE33" s="189">
        <v>34</v>
      </c>
      <c r="AF33" s="41"/>
    </row>
    <row r="34" spans="1:32" ht="21.75" customHeight="1" x14ac:dyDescent="0.2">
      <c r="A34" s="40">
        <v>10</v>
      </c>
      <c r="B34" s="55">
        <v>0</v>
      </c>
      <c r="C34" s="21"/>
      <c r="D34" s="84" t="s">
        <v>52</v>
      </c>
      <c r="E34" s="111">
        <v>1</v>
      </c>
      <c r="F34" s="111">
        <v>1</v>
      </c>
      <c r="G34" s="22"/>
      <c r="H34" s="40">
        <v>15</v>
      </c>
      <c r="I34" s="55">
        <v>0</v>
      </c>
      <c r="J34" s="41"/>
      <c r="K34" s="159">
        <f>H34-A34</f>
        <v>5</v>
      </c>
      <c r="L34" s="160">
        <f>SUM(K34/A34*100)</f>
        <v>50</v>
      </c>
      <c r="M34" s="238">
        <f>SUM(A34+P34-S34-U34-X34)</f>
        <v>10</v>
      </c>
      <c r="N34" s="231">
        <v>0</v>
      </c>
      <c r="O34" s="28"/>
      <c r="P34" s="7">
        <v>0</v>
      </c>
      <c r="Q34" s="115">
        <v>0</v>
      </c>
      <c r="R34" s="99"/>
      <c r="S34" s="38">
        <v>0</v>
      </c>
      <c r="T34" s="115" t="s">
        <v>64</v>
      </c>
      <c r="U34" s="39">
        <v>0</v>
      </c>
      <c r="V34" s="115" t="s">
        <v>64</v>
      </c>
      <c r="W34" s="104"/>
      <c r="X34" s="37">
        <v>0</v>
      </c>
      <c r="Y34" s="28"/>
      <c r="Z34" s="64">
        <v>76</v>
      </c>
      <c r="AA34" s="55">
        <v>10</v>
      </c>
      <c r="AB34" s="41"/>
      <c r="AC34" s="114" t="s">
        <v>64</v>
      </c>
      <c r="AD34" s="115" t="s">
        <v>64</v>
      </c>
      <c r="AE34" s="210" t="s">
        <v>64</v>
      </c>
      <c r="AF34" s="41"/>
    </row>
    <row r="35" spans="1:32" s="331" customFormat="1" ht="21.75" customHeight="1" thickBot="1" x14ac:dyDescent="0.3">
      <c r="A35" s="332">
        <f>SUM(A31:A34)</f>
        <v>776</v>
      </c>
      <c r="B35" s="333">
        <f>SUM(B31:B34)</f>
        <v>46</v>
      </c>
      <c r="C35" s="317"/>
      <c r="D35" s="211" t="s">
        <v>49</v>
      </c>
      <c r="E35" s="334">
        <f>SUM(E31:E34)</f>
        <v>33</v>
      </c>
      <c r="F35" s="334">
        <f>SUM(F31:F34)</f>
        <v>33</v>
      </c>
      <c r="G35" s="318"/>
      <c r="H35" s="332">
        <f>SUM(H31:H34)</f>
        <v>742</v>
      </c>
      <c r="I35" s="333">
        <f>SUM(I31:I34)</f>
        <v>38</v>
      </c>
      <c r="J35" s="319"/>
      <c r="K35" s="335">
        <f>SUM(K31:K34)</f>
        <v>-34</v>
      </c>
      <c r="L35" s="321">
        <f>SUM(K35/A35*100)</f>
        <v>-4.3814432989690717</v>
      </c>
      <c r="M35" s="336">
        <f>SUM(M31:M34)</f>
        <v>743</v>
      </c>
      <c r="N35" s="337">
        <f>SUM(H35-M35)</f>
        <v>-1</v>
      </c>
      <c r="O35" s="338"/>
      <c r="P35" s="339">
        <f>SUM(P31:P34)</f>
        <v>7</v>
      </c>
      <c r="Q35" s="339">
        <f>SUM(Q31:Q34)</f>
        <v>0</v>
      </c>
      <c r="R35" s="326"/>
      <c r="S35" s="339">
        <f>SUM(S31:S34)</f>
        <v>28</v>
      </c>
      <c r="T35" s="339">
        <f>SUM(T31:T34)</f>
        <v>0</v>
      </c>
      <c r="U35" s="339">
        <f>SUM(U31:U34)</f>
        <v>9</v>
      </c>
      <c r="V35" s="339">
        <f>SUM(V31:V34)</f>
        <v>0</v>
      </c>
      <c r="W35" s="326"/>
      <c r="X35" s="333">
        <f>SUM(X31:X34)</f>
        <v>3</v>
      </c>
      <c r="Y35" s="338"/>
      <c r="Z35" s="340">
        <v>73</v>
      </c>
      <c r="AA35" s="341">
        <v>16</v>
      </c>
      <c r="AB35" s="319"/>
      <c r="AC35" s="340">
        <v>63</v>
      </c>
      <c r="AD35" s="342">
        <v>14</v>
      </c>
      <c r="AE35" s="343">
        <v>74</v>
      </c>
      <c r="AF35" s="330"/>
    </row>
    <row r="36" spans="1:32" s="11" customFormat="1" ht="20.25" customHeight="1" thickBot="1" x14ac:dyDescent="0.25">
      <c r="A36" s="67"/>
      <c r="B36" s="61"/>
      <c r="C36" s="68"/>
      <c r="D36" s="69"/>
      <c r="E36" s="107"/>
      <c r="F36" s="107"/>
      <c r="G36" s="69"/>
      <c r="H36" s="67"/>
      <c r="I36" s="61"/>
      <c r="J36" s="61"/>
      <c r="K36" s="58"/>
      <c r="L36" s="59"/>
      <c r="M36" s="234"/>
      <c r="N36" s="234"/>
      <c r="O36" s="70"/>
      <c r="P36" s="60"/>
      <c r="Q36" s="60"/>
      <c r="R36" s="100"/>
      <c r="S36" s="61"/>
      <c r="T36" s="60"/>
      <c r="U36" s="62"/>
      <c r="V36" s="60"/>
      <c r="W36" s="100"/>
      <c r="X36" s="60"/>
      <c r="Y36" s="70"/>
      <c r="Z36" s="61"/>
      <c r="AA36" s="59"/>
      <c r="AB36" s="61"/>
      <c r="AC36" s="60"/>
      <c r="AD36" s="60"/>
      <c r="AE36" s="60"/>
      <c r="AF36" s="61"/>
    </row>
    <row r="37" spans="1:32" ht="32.25" customHeight="1" x14ac:dyDescent="0.2">
      <c r="A37" s="171">
        <v>63</v>
      </c>
      <c r="B37" s="172">
        <v>1</v>
      </c>
      <c r="C37" s="167"/>
      <c r="D37" s="168" t="s">
        <v>60</v>
      </c>
      <c r="E37" s="224">
        <v>3</v>
      </c>
      <c r="F37" s="169">
        <v>3</v>
      </c>
      <c r="G37" s="170"/>
      <c r="H37" s="171">
        <v>64</v>
      </c>
      <c r="I37" s="172">
        <v>1</v>
      </c>
      <c r="J37" s="173"/>
      <c r="K37" s="212">
        <f>H37-A37</f>
        <v>1</v>
      </c>
      <c r="L37" s="213">
        <f>SUM(K37/A37*100)</f>
        <v>1.5873015873015872</v>
      </c>
      <c r="M37" s="239">
        <f>SUM(A37+P37-S37-U37-X37)</f>
        <v>72</v>
      </c>
      <c r="N37" s="240">
        <f>SUM(H37-M37)</f>
        <v>-8</v>
      </c>
      <c r="O37" s="174"/>
      <c r="P37" s="175">
        <v>9</v>
      </c>
      <c r="Q37" s="176">
        <v>0</v>
      </c>
      <c r="R37" s="177"/>
      <c r="S37" s="178">
        <v>0</v>
      </c>
      <c r="T37" s="184" t="s">
        <v>64</v>
      </c>
      <c r="U37" s="179">
        <v>0</v>
      </c>
      <c r="V37" s="184" t="s">
        <v>64</v>
      </c>
      <c r="W37" s="180"/>
      <c r="X37" s="181">
        <v>0</v>
      </c>
      <c r="Y37" s="174"/>
      <c r="Z37" s="182">
        <v>52</v>
      </c>
      <c r="AA37" s="172">
        <v>5</v>
      </c>
      <c r="AB37" s="173"/>
      <c r="AC37" s="183">
        <v>47</v>
      </c>
      <c r="AD37" s="184" t="s">
        <v>64</v>
      </c>
      <c r="AE37" s="185" t="s">
        <v>64</v>
      </c>
      <c r="AF37" s="41"/>
    </row>
    <row r="38" spans="1:32" s="11" customFormat="1" ht="4.5" customHeight="1" x14ac:dyDescent="0.2">
      <c r="A38" s="67"/>
      <c r="B38" s="61"/>
      <c r="C38" s="68"/>
      <c r="D38" s="69"/>
      <c r="E38" s="107" t="s">
        <v>0</v>
      </c>
      <c r="F38" s="107" t="s">
        <v>0</v>
      </c>
      <c r="G38" s="69"/>
      <c r="H38" s="67"/>
      <c r="I38" s="61"/>
      <c r="J38" s="61"/>
      <c r="K38" s="58"/>
      <c r="L38" s="59"/>
      <c r="M38" s="234"/>
      <c r="N38" s="234"/>
      <c r="O38" s="70"/>
      <c r="P38" s="60"/>
      <c r="Q38" s="60"/>
      <c r="R38" s="100"/>
      <c r="S38" s="61"/>
      <c r="T38" s="60"/>
      <c r="U38" s="62"/>
      <c r="V38" s="60"/>
      <c r="W38" s="100"/>
      <c r="X38" s="60"/>
      <c r="Y38" s="70"/>
      <c r="Z38" s="61"/>
      <c r="AA38" s="59"/>
      <c r="AB38" s="61"/>
      <c r="AC38" s="60"/>
      <c r="AD38" s="60"/>
      <c r="AE38" s="186"/>
      <c r="AF38" s="61"/>
    </row>
    <row r="39" spans="1:32" ht="32.25" customHeight="1" x14ac:dyDescent="0.2">
      <c r="A39" s="47">
        <v>27</v>
      </c>
      <c r="B39" s="65">
        <v>0</v>
      </c>
      <c r="C39" s="21"/>
      <c r="D39" s="79" t="s">
        <v>61</v>
      </c>
      <c r="E39" s="223">
        <v>1</v>
      </c>
      <c r="F39" s="112">
        <v>1</v>
      </c>
      <c r="G39" s="22"/>
      <c r="H39" s="47">
        <v>27</v>
      </c>
      <c r="I39" s="65">
        <v>0</v>
      </c>
      <c r="J39" s="41"/>
      <c r="K39" s="151">
        <f>H39-A39</f>
        <v>0</v>
      </c>
      <c r="L39" s="152">
        <f>SUM(K39/A39*100)</f>
        <v>0</v>
      </c>
      <c r="M39" s="235">
        <f>SUM(A39+P39-S39-U39-X39)</f>
        <v>27</v>
      </c>
      <c r="N39" s="236">
        <f>SUM(H39-M39)</f>
        <v>0</v>
      </c>
      <c r="O39" s="28"/>
      <c r="P39" s="48">
        <v>0</v>
      </c>
      <c r="Q39" s="49">
        <v>0</v>
      </c>
      <c r="R39" s="101"/>
      <c r="S39" s="50">
        <v>0</v>
      </c>
      <c r="T39" s="116" t="s">
        <v>64</v>
      </c>
      <c r="U39" s="51">
        <v>0</v>
      </c>
      <c r="V39" s="116" t="s">
        <v>64</v>
      </c>
      <c r="W39" s="102"/>
      <c r="X39" s="52">
        <v>0</v>
      </c>
      <c r="Y39" s="28"/>
      <c r="Z39" s="82">
        <v>50</v>
      </c>
      <c r="AA39" s="65">
        <v>6</v>
      </c>
      <c r="AB39" s="41"/>
      <c r="AC39" s="93" t="s">
        <v>64</v>
      </c>
      <c r="AD39" s="116" t="s">
        <v>64</v>
      </c>
      <c r="AE39" s="187" t="s">
        <v>64</v>
      </c>
      <c r="AF39" s="41"/>
    </row>
    <row r="40" spans="1:32" s="11" customFormat="1" ht="4.5" customHeight="1" x14ac:dyDescent="0.2">
      <c r="A40" s="67"/>
      <c r="B40" s="61"/>
      <c r="C40" s="68"/>
      <c r="D40" s="69"/>
      <c r="E40" s="107"/>
      <c r="F40" s="107"/>
      <c r="G40" s="69"/>
      <c r="H40" s="67"/>
      <c r="I40" s="61"/>
      <c r="J40" s="61"/>
      <c r="K40" s="58"/>
      <c r="L40" s="59"/>
      <c r="M40" s="234"/>
      <c r="N40" s="234"/>
      <c r="O40" s="70"/>
      <c r="P40" s="60"/>
      <c r="Q40" s="60"/>
      <c r="R40" s="100"/>
      <c r="S40" s="61"/>
      <c r="T40" s="60"/>
      <c r="U40" s="62"/>
      <c r="V40" s="60"/>
      <c r="W40" s="100"/>
      <c r="X40" s="60"/>
      <c r="Y40" s="70"/>
      <c r="Z40" s="61"/>
      <c r="AA40" s="59"/>
      <c r="AB40" s="61"/>
      <c r="AC40" s="60"/>
      <c r="AD40" s="60"/>
      <c r="AE40" s="186"/>
      <c r="AF40" s="61"/>
    </row>
    <row r="41" spans="1:32" ht="21.75" customHeight="1" x14ac:dyDescent="0.2">
      <c r="A41" s="53">
        <v>336</v>
      </c>
      <c r="B41" s="54">
        <v>17</v>
      </c>
      <c r="C41" s="21"/>
      <c r="D41" s="83" t="s">
        <v>39</v>
      </c>
      <c r="E41" s="110">
        <v>11</v>
      </c>
      <c r="F41" s="110">
        <v>12</v>
      </c>
      <c r="G41" s="22"/>
      <c r="H41" s="53">
        <v>340</v>
      </c>
      <c r="I41" s="54">
        <v>19</v>
      </c>
      <c r="J41" s="41"/>
      <c r="K41" s="289">
        <f>H41-A41</f>
        <v>4</v>
      </c>
      <c r="L41" s="290">
        <f>SUM(K41/A41*100)</f>
        <v>1.1904761904761905</v>
      </c>
      <c r="M41" s="241">
        <f>SUM(A41+P41-S41-U41-X41)</f>
        <v>340</v>
      </c>
      <c r="N41" s="242">
        <f>SUM(H41-M41)</f>
        <v>0</v>
      </c>
      <c r="O41" s="28"/>
      <c r="P41" s="73">
        <v>9</v>
      </c>
      <c r="Q41" s="74">
        <v>2</v>
      </c>
      <c r="R41" s="98"/>
      <c r="S41" s="77">
        <v>4</v>
      </c>
      <c r="T41" s="117" t="s">
        <v>64</v>
      </c>
      <c r="U41" s="78">
        <v>1</v>
      </c>
      <c r="V41" s="117" t="s">
        <v>64</v>
      </c>
      <c r="W41" s="103"/>
      <c r="X41" s="75">
        <v>0</v>
      </c>
      <c r="Y41" s="28"/>
      <c r="Z41" s="63">
        <v>56</v>
      </c>
      <c r="AA41" s="54">
        <v>6</v>
      </c>
      <c r="AB41" s="41"/>
      <c r="AC41" s="91">
        <v>51</v>
      </c>
      <c r="AD41" s="117">
        <v>3</v>
      </c>
      <c r="AE41" s="188">
        <v>51</v>
      </c>
      <c r="AF41" s="41"/>
    </row>
    <row r="42" spans="1:32" ht="21.75" customHeight="1" x14ac:dyDescent="0.2">
      <c r="A42" s="40">
        <v>87</v>
      </c>
      <c r="B42" s="55">
        <v>4</v>
      </c>
      <c r="C42" s="21"/>
      <c r="D42" s="84" t="s">
        <v>40</v>
      </c>
      <c r="E42" s="111">
        <v>4</v>
      </c>
      <c r="F42" s="111">
        <v>4</v>
      </c>
      <c r="G42" s="22"/>
      <c r="H42" s="40">
        <v>81</v>
      </c>
      <c r="I42" s="55">
        <v>4</v>
      </c>
      <c r="J42" s="41"/>
      <c r="K42" s="71">
        <f>H42-A42</f>
        <v>-6</v>
      </c>
      <c r="L42" s="72">
        <f>SUM(K42/A42*100)</f>
        <v>-6.8965517241379306</v>
      </c>
      <c r="M42" s="238">
        <f>SUM(A42+P42-S42-U42-X42)</f>
        <v>80</v>
      </c>
      <c r="N42" s="231">
        <f>SUM(H42-M42)</f>
        <v>1</v>
      </c>
      <c r="O42" s="28"/>
      <c r="P42" s="36">
        <v>0</v>
      </c>
      <c r="Q42" s="7">
        <v>0</v>
      </c>
      <c r="R42" s="99"/>
      <c r="S42" s="38">
        <v>0</v>
      </c>
      <c r="T42" s="115" t="s">
        <v>64</v>
      </c>
      <c r="U42" s="39">
        <v>1</v>
      </c>
      <c r="V42" s="115" t="s">
        <v>64</v>
      </c>
      <c r="W42" s="104"/>
      <c r="X42" s="37">
        <v>6</v>
      </c>
      <c r="Y42" s="28"/>
      <c r="Z42" s="64">
        <v>57</v>
      </c>
      <c r="AA42" s="55">
        <v>6</v>
      </c>
      <c r="AB42" s="41"/>
      <c r="AC42" s="114" t="s">
        <v>64</v>
      </c>
      <c r="AD42" s="115" t="s">
        <v>64</v>
      </c>
      <c r="AE42" s="210" t="s">
        <v>64</v>
      </c>
      <c r="AF42" s="41"/>
    </row>
    <row r="43" spans="1:32" s="134" customFormat="1" ht="21.75" customHeight="1" x14ac:dyDescent="0.2">
      <c r="A43" s="56">
        <f>SUM(A41:A42)</f>
        <v>423</v>
      </c>
      <c r="B43" s="57">
        <f>SUM(B41:B42)</f>
        <v>21</v>
      </c>
      <c r="C43" s="120"/>
      <c r="D43" s="121" t="s">
        <v>41</v>
      </c>
      <c r="E43" s="76">
        <f>SUM(E41:E42)</f>
        <v>15</v>
      </c>
      <c r="F43" s="76">
        <f>SUM(F41:F42)</f>
        <v>16</v>
      </c>
      <c r="G43" s="123"/>
      <c r="H43" s="118">
        <f>SUM(H41:H42)</f>
        <v>421</v>
      </c>
      <c r="I43" s="119">
        <f>SUM(I41:I42)</f>
        <v>23</v>
      </c>
      <c r="J43" s="124"/>
      <c r="K43" s="294">
        <f>SUM(K41:K42)</f>
        <v>-2</v>
      </c>
      <c r="L43" s="295">
        <f>SUM(L41:L42)</f>
        <v>-5.7060755336617399</v>
      </c>
      <c r="M43" s="243">
        <f>SUM(A43+P43-S43-U43-X43)</f>
        <v>420</v>
      </c>
      <c r="N43" s="233">
        <f>SUM(H43-M43)</f>
        <v>1</v>
      </c>
      <c r="O43" s="125"/>
      <c r="P43" s="126">
        <f>SUM(P41:P42)</f>
        <v>9</v>
      </c>
      <c r="Q43" s="127">
        <f>SUM(Q41:Q42)</f>
        <v>2</v>
      </c>
      <c r="R43" s="128"/>
      <c r="S43" s="129">
        <f>SUM(S41:S42)</f>
        <v>4</v>
      </c>
      <c r="T43" s="127">
        <f>SUM(T41:T42)</f>
        <v>0</v>
      </c>
      <c r="U43" s="130">
        <f>SUM(U41:U42)</f>
        <v>2</v>
      </c>
      <c r="V43" s="127">
        <f>SUM(V41:V42)</f>
        <v>0</v>
      </c>
      <c r="W43" s="131"/>
      <c r="X43" s="122">
        <f>SUM(X41:X42)</f>
        <v>6</v>
      </c>
      <c r="Y43" s="125"/>
      <c r="Z43" s="132"/>
      <c r="AA43" s="119"/>
      <c r="AB43" s="124"/>
      <c r="AC43" s="126"/>
      <c r="AD43" s="133"/>
      <c r="AE43" s="190"/>
      <c r="AF43" s="124"/>
    </row>
    <row r="44" spans="1:32" s="11" customFormat="1" ht="4.5" customHeight="1" x14ac:dyDescent="0.2">
      <c r="A44" s="67"/>
      <c r="B44" s="61"/>
      <c r="C44" s="68"/>
      <c r="D44" s="69"/>
      <c r="E44" s="107" t="s">
        <v>0</v>
      </c>
      <c r="F44" s="107" t="s">
        <v>0</v>
      </c>
      <c r="G44" s="69"/>
      <c r="H44" s="67"/>
      <c r="I44" s="61"/>
      <c r="J44" s="61"/>
      <c r="K44" s="58"/>
      <c r="L44" s="59"/>
      <c r="M44" s="234"/>
      <c r="N44" s="234"/>
      <c r="O44" s="70"/>
      <c r="P44" s="60"/>
      <c r="Q44" s="60"/>
      <c r="R44" s="100"/>
      <c r="S44" s="61"/>
      <c r="T44" s="60"/>
      <c r="U44" s="62"/>
      <c r="V44" s="60"/>
      <c r="W44" s="100"/>
      <c r="X44" s="60"/>
      <c r="Y44" s="70"/>
      <c r="Z44" s="61"/>
      <c r="AA44" s="59"/>
      <c r="AB44" s="61"/>
      <c r="AC44" s="60"/>
      <c r="AD44" s="60"/>
      <c r="AE44" s="186"/>
      <c r="AF44" s="61"/>
    </row>
    <row r="45" spans="1:32" s="149" customFormat="1" ht="27.75" customHeight="1" x14ac:dyDescent="0.2">
      <c r="A45" s="135">
        <v>161</v>
      </c>
      <c r="B45" s="136">
        <v>35</v>
      </c>
      <c r="C45" s="137"/>
      <c r="D45" s="150" t="s">
        <v>56</v>
      </c>
      <c r="E45" s="223">
        <v>6</v>
      </c>
      <c r="F45" s="112">
        <v>6</v>
      </c>
      <c r="G45" s="22"/>
      <c r="H45" s="135">
        <v>161</v>
      </c>
      <c r="I45" s="136">
        <v>35</v>
      </c>
      <c r="J45" s="138"/>
      <c r="K45" s="151">
        <f>H45-A45</f>
        <v>0</v>
      </c>
      <c r="L45" s="152">
        <f>SUM(K45/A45*100)</f>
        <v>0</v>
      </c>
      <c r="M45" s="235">
        <f>SUM(A45+P45-S45-U45-X45)</f>
        <v>160</v>
      </c>
      <c r="N45" s="236">
        <f>SUM(H45-M45)</f>
        <v>1</v>
      </c>
      <c r="O45" s="139"/>
      <c r="P45" s="140">
        <v>3</v>
      </c>
      <c r="Q45" s="141">
        <v>0</v>
      </c>
      <c r="R45" s="142"/>
      <c r="S45" s="143">
        <v>4</v>
      </c>
      <c r="T45" s="148" t="s">
        <v>64</v>
      </c>
      <c r="U45" s="144">
        <v>0</v>
      </c>
      <c r="V45" s="148" t="s">
        <v>64</v>
      </c>
      <c r="W45" s="145"/>
      <c r="X45" s="112">
        <v>0</v>
      </c>
      <c r="Y45" s="139"/>
      <c r="Z45" s="146">
        <v>65</v>
      </c>
      <c r="AA45" s="136">
        <v>13</v>
      </c>
      <c r="AB45" s="138"/>
      <c r="AC45" s="147">
        <v>57</v>
      </c>
      <c r="AD45" s="141">
        <v>11</v>
      </c>
      <c r="AE45" s="192">
        <v>62</v>
      </c>
      <c r="AF45" s="138"/>
    </row>
    <row r="46" spans="1:32" s="11" customFormat="1" ht="4.5" customHeight="1" x14ac:dyDescent="0.2">
      <c r="A46" s="67" t="s">
        <v>0</v>
      </c>
      <c r="B46" s="61"/>
      <c r="C46" s="68"/>
      <c r="D46" s="69"/>
      <c r="E46" s="107"/>
      <c r="F46" s="107"/>
      <c r="G46" s="69"/>
      <c r="H46" s="67"/>
      <c r="I46" s="61"/>
      <c r="J46" s="61"/>
      <c r="K46" s="58"/>
      <c r="L46" s="59"/>
      <c r="M46" s="234"/>
      <c r="N46" s="234"/>
      <c r="O46" s="70"/>
      <c r="P46" s="60"/>
      <c r="Q46" s="60"/>
      <c r="R46" s="100"/>
      <c r="S46" s="61"/>
      <c r="T46" s="60"/>
      <c r="U46" s="62"/>
      <c r="V46" s="60"/>
      <c r="W46" s="100"/>
      <c r="X46" s="60"/>
      <c r="Y46" s="70"/>
      <c r="Z46" s="61"/>
      <c r="AA46" s="59"/>
      <c r="AB46" s="61"/>
      <c r="AC46" s="60"/>
      <c r="AD46" s="60"/>
      <c r="AE46" s="186"/>
      <c r="AF46" s="61"/>
    </row>
    <row r="47" spans="1:32" s="149" customFormat="1" ht="27.75" customHeight="1" x14ac:dyDescent="0.2">
      <c r="A47" s="135">
        <v>116</v>
      </c>
      <c r="B47" s="136">
        <v>1</v>
      </c>
      <c r="C47" s="137"/>
      <c r="D47" s="79" t="s">
        <v>54</v>
      </c>
      <c r="E47" s="223">
        <v>4</v>
      </c>
      <c r="F47" s="112">
        <v>4</v>
      </c>
      <c r="G47" s="22"/>
      <c r="H47" s="135">
        <v>114</v>
      </c>
      <c r="I47" s="136">
        <v>1</v>
      </c>
      <c r="J47" s="138"/>
      <c r="K47" s="80">
        <f>H47-A47</f>
        <v>-2</v>
      </c>
      <c r="L47" s="81">
        <f>SUM(K47/A47*100)</f>
        <v>-1.7241379310344827</v>
      </c>
      <c r="M47" s="235">
        <f>SUM(A47+P47-S47-U47-X47)</f>
        <v>115</v>
      </c>
      <c r="N47" s="236">
        <f>SUM(H47-M47)</f>
        <v>-1</v>
      </c>
      <c r="O47" s="139"/>
      <c r="P47" s="140">
        <v>1</v>
      </c>
      <c r="Q47" s="141">
        <v>0</v>
      </c>
      <c r="R47" s="142"/>
      <c r="S47" s="143">
        <v>2</v>
      </c>
      <c r="T47" s="148" t="s">
        <v>64</v>
      </c>
      <c r="U47" s="144">
        <v>0</v>
      </c>
      <c r="V47" s="148" t="s">
        <v>64</v>
      </c>
      <c r="W47" s="145"/>
      <c r="X47" s="112">
        <v>0</v>
      </c>
      <c r="Y47" s="139"/>
      <c r="Z47" s="146">
        <v>64</v>
      </c>
      <c r="AA47" s="136">
        <v>16</v>
      </c>
      <c r="AB47" s="138"/>
      <c r="AC47" s="147">
        <v>61</v>
      </c>
      <c r="AD47" s="148">
        <v>7</v>
      </c>
      <c r="AE47" s="191">
        <v>46</v>
      </c>
      <c r="AF47" s="138"/>
    </row>
    <row r="48" spans="1:32" s="11" customFormat="1" ht="4.5" customHeight="1" x14ac:dyDescent="0.2">
      <c r="A48" s="67"/>
      <c r="B48" s="61"/>
      <c r="C48" s="68"/>
      <c r="D48" s="69"/>
      <c r="E48" s="107"/>
      <c r="F48" s="107"/>
      <c r="G48" s="69"/>
      <c r="H48" s="67"/>
      <c r="I48" s="61"/>
      <c r="J48" s="61"/>
      <c r="K48" s="58"/>
      <c r="L48" s="59"/>
      <c r="M48" s="234"/>
      <c r="N48" s="234"/>
      <c r="O48" s="70"/>
      <c r="P48" s="60"/>
      <c r="Q48" s="60"/>
      <c r="R48" s="100"/>
      <c r="S48" s="61"/>
      <c r="T48" s="60"/>
      <c r="U48" s="62"/>
      <c r="V48" s="60"/>
      <c r="W48" s="100"/>
      <c r="X48" s="60"/>
      <c r="Y48" s="70"/>
      <c r="Z48" s="61"/>
      <c r="AA48" s="59"/>
      <c r="AB48" s="61"/>
      <c r="AC48" s="60"/>
      <c r="AD48" s="60"/>
      <c r="AE48" s="186"/>
      <c r="AF48" s="61"/>
    </row>
    <row r="49" spans="1:32" s="331" customFormat="1" ht="21.75" customHeight="1" thickBot="1" x14ac:dyDescent="0.3">
      <c r="A49" s="344">
        <f>SUM(A37,A39,A43,A45,A47)</f>
        <v>790</v>
      </c>
      <c r="B49" s="344">
        <f>SUM(B37,B39,B43,B45,B47)</f>
        <v>58</v>
      </c>
      <c r="C49" s="317"/>
      <c r="D49" s="193" t="s">
        <v>62</v>
      </c>
      <c r="E49" s="344">
        <f>SUM(E37,E39,E43,E45,E47)</f>
        <v>29</v>
      </c>
      <c r="F49" s="344">
        <f>SUM(F37,F39,F43,F45,F47)</f>
        <v>30</v>
      </c>
      <c r="G49" s="318"/>
      <c r="H49" s="344">
        <f>SUM(H37,H39,H43,H45,H47)</f>
        <v>787</v>
      </c>
      <c r="I49" s="344">
        <f>SUM(I37,I39,I43,I45,I47)</f>
        <v>60</v>
      </c>
      <c r="J49" s="319"/>
      <c r="K49" s="345">
        <f>SUM(K37,K39,K41,K42,K45,K47)</f>
        <v>-3</v>
      </c>
      <c r="L49" s="345">
        <f>SUM(L37,L39,L43,L45,L47)</f>
        <v>-5.842911877394636</v>
      </c>
      <c r="M49" s="346">
        <f>SUM(M37,M39,M43,M45,M47)</f>
        <v>794</v>
      </c>
      <c r="N49" s="346">
        <f>SUM(N37,N39,N43,N45,N47)</f>
        <v>-7</v>
      </c>
      <c r="O49" s="338"/>
      <c r="P49" s="347">
        <f>SUM(P37,P39,P43,P45,P47)</f>
        <v>22</v>
      </c>
      <c r="Q49" s="347">
        <f>SUM(Q37,Q39,Q43,Q45,Q47)</f>
        <v>2</v>
      </c>
      <c r="R49" s="348"/>
      <c r="S49" s="347">
        <f>SUM(S37,S39,S43,S45,S47)</f>
        <v>10</v>
      </c>
      <c r="T49" s="347">
        <f t="shared" ref="T49:V49" si="4">SUM(T37,T39,T43,T45,T47)</f>
        <v>0</v>
      </c>
      <c r="U49" s="347">
        <f t="shared" si="4"/>
        <v>2</v>
      </c>
      <c r="V49" s="347">
        <f t="shared" si="4"/>
        <v>0</v>
      </c>
      <c r="W49" s="349"/>
      <c r="X49" s="344">
        <f>SUM(X37,X39,X43,X45,X47)</f>
        <v>6</v>
      </c>
      <c r="Y49" s="338"/>
      <c r="Z49" s="347">
        <v>59</v>
      </c>
      <c r="AA49" s="350">
        <v>9</v>
      </c>
      <c r="AB49" s="319"/>
      <c r="AC49" s="347">
        <v>51</v>
      </c>
      <c r="AD49" s="351">
        <v>7</v>
      </c>
      <c r="AE49" s="352">
        <v>54</v>
      </c>
      <c r="AF49" s="330"/>
    </row>
    <row r="50" spans="1:32" s="11" customFormat="1" ht="26.25" customHeight="1" thickBot="1" x14ac:dyDescent="0.25">
      <c r="A50" s="67"/>
      <c r="B50" s="61"/>
      <c r="C50" s="68"/>
      <c r="D50" s="69"/>
      <c r="E50" s="107"/>
      <c r="F50" s="107"/>
      <c r="G50" s="69"/>
      <c r="H50" s="67"/>
      <c r="I50" s="61"/>
      <c r="J50" s="61"/>
      <c r="K50" s="58"/>
      <c r="L50" s="59"/>
      <c r="M50" s="234"/>
      <c r="N50" s="234"/>
      <c r="O50" s="70"/>
      <c r="P50" s="60"/>
      <c r="Q50" s="60"/>
      <c r="R50" s="100"/>
      <c r="S50" s="61"/>
      <c r="T50" s="60"/>
      <c r="U50" s="62"/>
      <c r="V50" s="60"/>
      <c r="W50" s="100"/>
      <c r="X50" s="60"/>
      <c r="Y50" s="70"/>
      <c r="Z50" s="61"/>
      <c r="AA50" s="59"/>
      <c r="AB50" s="61"/>
      <c r="AC50" s="60"/>
      <c r="AD50" s="60"/>
      <c r="AE50" s="60"/>
      <c r="AF50" s="61"/>
    </row>
    <row r="51" spans="1:32" s="96" customFormat="1" ht="22.5" customHeight="1" thickBot="1" x14ac:dyDescent="0.25">
      <c r="A51" s="297">
        <f>SUM(A49,A35,A29)</f>
        <v>7226</v>
      </c>
      <c r="B51" s="298">
        <f>SUM(B49,B35,B29)</f>
        <v>648</v>
      </c>
      <c r="C51" s="299"/>
      <c r="D51" s="300" t="s">
        <v>66</v>
      </c>
      <c r="E51" s="301">
        <f>SUM(E49,E35,E29)</f>
        <v>312</v>
      </c>
      <c r="F51" s="302">
        <f>SUM(F49,F35,F29)</f>
        <v>312</v>
      </c>
      <c r="G51" s="303"/>
      <c r="H51" s="304">
        <f>SUM(H49,H35,H29)</f>
        <v>7044</v>
      </c>
      <c r="I51" s="305">
        <f>SUM(I49,I35,I29)</f>
        <v>652</v>
      </c>
      <c r="J51" s="306"/>
      <c r="K51" s="314">
        <f>SUM(K49,K35,K29)</f>
        <v>-182</v>
      </c>
      <c r="L51" s="315">
        <f>SUM(K51/A51*100)</f>
        <v>-2.5186825352892335</v>
      </c>
      <c r="M51" s="244">
        <f>SUM(M49,M35,M29)</f>
        <v>7045</v>
      </c>
      <c r="N51" s="236">
        <f>SUM(N49,N35,N29)</f>
        <v>-1</v>
      </c>
      <c r="O51" s="95"/>
      <c r="P51" s="304">
        <f>SUM(P49,P35,P29)</f>
        <v>72</v>
      </c>
      <c r="Q51" s="309">
        <f>SUM(Q49,Q35,Q29)</f>
        <v>32</v>
      </c>
      <c r="R51" s="308"/>
      <c r="S51" s="309">
        <f>SUM(S49,S35,S29)</f>
        <v>154</v>
      </c>
      <c r="T51" s="310" t="s">
        <v>64</v>
      </c>
      <c r="U51" s="309">
        <f>SUM(U49,U35,U29)</f>
        <v>69</v>
      </c>
      <c r="V51" s="310" t="s">
        <v>64</v>
      </c>
      <c r="W51" s="308"/>
      <c r="X51" s="311">
        <f>SUM(X49,X35,X29)</f>
        <v>30</v>
      </c>
      <c r="Y51" s="95"/>
      <c r="Z51" s="312">
        <v>71</v>
      </c>
      <c r="AA51" s="305">
        <v>21</v>
      </c>
      <c r="AB51" s="313"/>
      <c r="AC51" s="312">
        <v>56</v>
      </c>
      <c r="AD51" s="307">
        <v>16</v>
      </c>
      <c r="AE51" s="305">
        <v>69</v>
      </c>
      <c r="AF51" s="94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57"/>
      <c r="N52" s="157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13" t="s">
        <v>0</v>
      </c>
      <c r="AD52" s="113"/>
      <c r="AE52" s="113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362" t="s">
        <v>31</v>
      </c>
      <c r="L53" s="362"/>
      <c r="M53" s="157"/>
      <c r="N53" s="15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58" t="s">
        <v>0</v>
      </c>
      <c r="AD53" s="97"/>
      <c r="AE53" s="97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20" ma:contentTypeDescription="Create a new document." ma:contentTypeScope="" ma:versionID="f06b03c8aeb99774f6dc57c0dfee9c5b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8f53db1d0c3c6c8a416098f7927515fc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c359bcf-ec02-4cac-a0c3-1cbe15fd6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b26a1f-fa8a-4aa1-bfe0-3606e96decd4}" ma:internalName="TaxCatchAll" ma:showField="CatchAllData" ma:web="c91adfa2-1a94-464e-a290-88e5f7fec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1adfa2-1a94-464e-a290-88e5f7fec670" xsi:nil="true"/>
    <lcf76f155ced4ddcb4097134ff3c332f xmlns="8bd6aacf-3dfc-40da-a269-5227253848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156FE4-4D67-4C5E-A718-6999D79A8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  <ds:schemaRef ds:uri="c91adfa2-1a94-464e-a290-88e5f7fec670"/>
    <ds:schemaRef ds:uri="8bd6aacf-3dfc-40da-a269-5227253848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Assoc 01Apr24-31Mar25</vt:lpstr>
      <vt:lpstr>Assoc 01Apr24-31Dec24</vt:lpstr>
      <vt:lpstr>Assoc 01Apr24-30Sept24</vt:lpstr>
      <vt:lpstr>Assoc 01Apr24-30Jun24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2025-04-11T14:14:45Z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  <property fmtid="{D5CDD505-2E9C-101B-9397-08002B2CF9AE}" pid="4" name="MediaServiceImageTags">
    <vt:lpwstr/>
  </property>
</Properties>
</file>